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90" yWindow="30" windowWidth="13380" windowHeight="4515" tabRatio="947"/>
  </bookViews>
  <sheets>
    <sheet name="10-1" sheetId="1" r:id="rId1"/>
    <sheet name="10-3" sheetId="2" r:id="rId2"/>
    <sheet name="10-4" sheetId="3" r:id="rId3"/>
    <sheet name="10-5" sheetId="4" r:id="rId4"/>
    <sheet name="10-6" sheetId="5" r:id="rId5"/>
    <sheet name="10-7" sheetId="6" r:id="rId6"/>
    <sheet name="10-7а" sheetId="7" r:id="rId7"/>
    <sheet name="10-8" sheetId="8" r:id="rId8"/>
    <sheet name="10-9" sheetId="9" r:id="rId9"/>
    <sheet name="10-10" sheetId="10" r:id="rId10"/>
    <sheet name="10-11" sheetId="11" r:id="rId11"/>
    <sheet name="10-28" sheetId="12" r:id="rId12"/>
    <sheet name="10-30" sheetId="17" r:id="rId13"/>
    <sheet name="10-35" sheetId="18" r:id="rId14"/>
    <sheet name="10-38" sheetId="20" r:id="rId15"/>
    <sheet name="10-40" sheetId="19" r:id="rId16"/>
    <sheet name="Строителей 1" sheetId="48" r:id="rId17"/>
    <sheet name="Строителей 2" sheetId="49" r:id="rId18"/>
    <sheet name="Строителей 3" sheetId="50" r:id="rId19"/>
    <sheet name="Строителей 4" sheetId="51" r:id="rId20"/>
    <sheet name="Строителей  5" sheetId="52" r:id="rId21"/>
    <sheet name="Строителей  6" sheetId="53" r:id="rId22"/>
    <sheet name="Строителей 8" sheetId="54" r:id="rId23"/>
    <sheet name="Строителей 9" sheetId="55" r:id="rId24"/>
    <sheet name="Строителей 10" sheetId="56" r:id="rId25"/>
    <sheet name="Строителей 11" sheetId="57" r:id="rId26"/>
    <sheet name="Строителей 13" sheetId="58" r:id="rId27"/>
    <sheet name="Строителей 15" sheetId="59" r:id="rId28"/>
    <sheet name="Строителей 16" sheetId="60" r:id="rId29"/>
    <sheet name="Строителей 17" sheetId="61" r:id="rId30"/>
    <sheet name="Строителей 18" sheetId="62" r:id="rId31"/>
    <sheet name="Строителей 20" sheetId="63" r:id="rId32"/>
    <sheet name="Строителей 22" sheetId="64" r:id="rId33"/>
    <sheet name="Монтажнимков 6" sheetId="44" r:id="rId34"/>
    <sheet name="Монтажников 7" sheetId="45" r:id="rId35"/>
    <sheet name="Монтажников 8" sheetId="46" r:id="rId36"/>
    <sheet name="Монтажников 10" sheetId="47" r:id="rId37"/>
    <sheet name="Медведева 2" sheetId="41" r:id="rId38"/>
    <sheet name="Медведева 2А" sheetId="90" r:id="rId39"/>
    <sheet name="Медведева 4 " sheetId="42" r:id="rId40"/>
    <sheet name="Медведева 6" sheetId="43" r:id="rId41"/>
    <sheet name="Культуры 1" sheetId="29" r:id="rId42"/>
    <sheet name="Культуры 2" sheetId="30" r:id="rId43"/>
    <sheet name="Культуры 3" sheetId="31" r:id="rId44"/>
    <sheet name="Культуры 4" sheetId="32" r:id="rId45"/>
    <sheet name="Культуры 4 а" sheetId="33" r:id="rId46"/>
    <sheet name="Культуры 7" sheetId="34" r:id="rId47"/>
    <sheet name="Культуры 8" sheetId="35" r:id="rId48"/>
    <sheet name="Культуры 8а" sheetId="36" r:id="rId49"/>
    <sheet name="Культуры 9" sheetId="37" r:id="rId50"/>
    <sheet name="Культуры 10" sheetId="38" r:id="rId51"/>
    <sheet name="Культуры 12" sheetId="39" r:id="rId52"/>
    <sheet name="Культуры 14" sheetId="40" r:id="rId53"/>
    <sheet name="Крупской 1" sheetId="21" r:id="rId54"/>
    <sheet name="Крупской2" sheetId="22" r:id="rId55"/>
    <sheet name="Крупской 6" sheetId="23" r:id="rId56"/>
    <sheet name="Крупской 8" sheetId="24" r:id="rId57"/>
    <sheet name="Крупской 10" sheetId="25" r:id="rId58"/>
    <sheet name="Крупской 12" sheetId="26" r:id="rId59"/>
    <sheet name="Крупской 14" sheetId="27" r:id="rId60"/>
    <sheet name="Крупской 18" sheetId="28" r:id="rId61"/>
    <sheet name="Чайковского 2" sheetId="65" r:id="rId62"/>
    <sheet name="Чайковского 4" sheetId="66" r:id="rId63"/>
    <sheet name="Чайковского 6" sheetId="67" r:id="rId64"/>
    <sheet name="Чайковского 8" sheetId="68" r:id="rId65"/>
    <sheet name="Чайковского 10" sheetId="69" r:id="rId66"/>
    <sheet name="Чайковского 12" sheetId="70" r:id="rId67"/>
    <sheet name="Чайковского 14" sheetId="71" r:id="rId68"/>
    <sheet name="Чайковского 16" sheetId="72" r:id="rId69"/>
    <sheet name="Чайковского 18" sheetId="73" r:id="rId70"/>
    <sheet name="Чайковского 20" sheetId="74" r:id="rId71"/>
    <sheet name="Энергетиков 1" sheetId="75" r:id="rId72"/>
    <sheet name="Энергетиков 1А" sheetId="89" r:id="rId73"/>
    <sheet name="Энергетиков 3" sheetId="76" r:id="rId74"/>
    <sheet name="Энергетиков 5" sheetId="77" r:id="rId75"/>
    <sheet name="Энергетиков 7" sheetId="78" r:id="rId76"/>
    <sheet name="Энергетиков 8А" sheetId="79" r:id="rId77"/>
    <sheet name="Энергетиков 9" sheetId="80" r:id="rId78"/>
    <sheet name="Энергетиков 12" sheetId="81" r:id="rId79"/>
    <sheet name="Энергетиков 13" sheetId="82" r:id="rId80"/>
    <sheet name="Энергетиков 14" sheetId="83" r:id="rId81"/>
    <sheet name="Энергетиков 22" sheetId="84" r:id="rId82"/>
    <sheet name="Энергетиков 24" sheetId="86" r:id="rId83"/>
    <sheet name="Энергетиков 24А" sheetId="85" r:id="rId84"/>
    <sheet name="Энергетиков 30" sheetId="87" r:id="rId85"/>
    <sheet name="Энергетиков 32" sheetId="88" r:id="rId86"/>
  </sheets>
  <definedNames>
    <definedName name="_xlnm._FilterDatabase" localSheetId="0" hidden="1">'10-1'!$A$16:$O$153</definedName>
    <definedName name="_xlnm._FilterDatabase" localSheetId="9" hidden="1">'10-10'!$A$16:$O$154</definedName>
    <definedName name="_xlnm._FilterDatabase" localSheetId="10" hidden="1">'10-11'!$A$16:$O$154</definedName>
    <definedName name="_xlnm._FilterDatabase" localSheetId="11" hidden="1">'10-28'!$A$16:$O$154</definedName>
    <definedName name="_xlnm._FilterDatabase" localSheetId="1" hidden="1">'10-3'!$A$16:$O$153</definedName>
    <definedName name="_xlnm._FilterDatabase" localSheetId="12" hidden="1">'10-30'!$A$16:$O$154</definedName>
    <definedName name="_xlnm._FilterDatabase" localSheetId="13" hidden="1">'10-35'!$A$16:$O$154</definedName>
    <definedName name="_xlnm._FilterDatabase" localSheetId="14" hidden="1">'10-38'!$A$16:$O$154</definedName>
    <definedName name="_xlnm._FilterDatabase" localSheetId="2" hidden="1">'10-4'!$A$16:$O$154</definedName>
    <definedName name="_xlnm._FilterDatabase" localSheetId="15" hidden="1">'10-40'!$A$16:$O$154</definedName>
    <definedName name="_xlnm._FilterDatabase" localSheetId="3" hidden="1">'10-5'!$A$16:$O$154</definedName>
    <definedName name="_xlnm._FilterDatabase" localSheetId="4" hidden="1">'10-6'!$A$16:$O$154</definedName>
    <definedName name="_xlnm._FilterDatabase" localSheetId="5" hidden="1">'10-7'!$A$16:$O$154</definedName>
    <definedName name="_xlnm._FilterDatabase" localSheetId="6" hidden="1">'10-7а'!$A$16:$O$154</definedName>
    <definedName name="_xlnm._FilterDatabase" localSheetId="7" hidden="1">'10-8'!$A$16:$O$153</definedName>
    <definedName name="_xlnm._FilterDatabase" localSheetId="8" hidden="1">'10-9'!$A$16:$O$154</definedName>
    <definedName name="_xlnm._FilterDatabase" localSheetId="53" hidden="1">'Крупской 1'!$A$16:$O$154</definedName>
    <definedName name="_xlnm._FilterDatabase" localSheetId="57" hidden="1">'Крупской 10'!$A$16:$O$154</definedName>
    <definedName name="_xlnm._FilterDatabase" localSheetId="58" hidden="1">'Крупской 12'!$A$16:$O$153</definedName>
    <definedName name="_xlnm._FilterDatabase" localSheetId="59" hidden="1">'Крупской 14'!$A$16:$O$154</definedName>
    <definedName name="_xlnm._FilterDatabase" localSheetId="60" hidden="1">'Крупской 18'!$A$16:$O$153</definedName>
    <definedName name="_xlnm._FilterDatabase" localSheetId="55" hidden="1">'Крупской 6'!$A$16:$O$154</definedName>
    <definedName name="_xlnm._FilterDatabase" localSheetId="56" hidden="1">'Крупской 8'!$A$16:$O$154</definedName>
    <definedName name="_xlnm._FilterDatabase" localSheetId="54" hidden="1">Крупской2!$A$16:$O$153</definedName>
    <definedName name="_xlnm._FilterDatabase" localSheetId="41" hidden="1">'Культуры 1'!$A$16:$O$154</definedName>
    <definedName name="_xlnm._FilterDatabase" localSheetId="50" hidden="1">'Культуры 10'!$A$16:$O$153</definedName>
    <definedName name="_xlnm._FilterDatabase" localSheetId="51" hidden="1">'Культуры 12'!$A$16:$O$160</definedName>
    <definedName name="_xlnm._FilterDatabase" localSheetId="52" hidden="1">'Культуры 14'!$A$16:$O$154</definedName>
    <definedName name="_xlnm._FilterDatabase" localSheetId="42" hidden="1">'Культуры 2'!$A$16:$O$154</definedName>
    <definedName name="_xlnm._FilterDatabase" localSheetId="43" hidden="1">'Культуры 3'!$A$17:$O$156</definedName>
    <definedName name="_xlnm._FilterDatabase" localSheetId="44" hidden="1">'Культуры 4'!$A$17:$O$155</definedName>
    <definedName name="_xlnm._FilterDatabase" localSheetId="45" hidden="1">'Культуры 4 а'!$A$16:$O$154</definedName>
    <definedName name="_xlnm._FilterDatabase" localSheetId="46" hidden="1">'Культуры 7'!$A$16:$O$154</definedName>
    <definedName name="_xlnm._FilterDatabase" localSheetId="47" hidden="1">'Культуры 8'!$A$16:$O$154</definedName>
    <definedName name="_xlnm._FilterDatabase" localSheetId="48" hidden="1">'Культуры 8а'!$A$16:$O$153</definedName>
    <definedName name="_xlnm._FilterDatabase" localSheetId="49" hidden="1">'Культуры 9'!$A$16:$O$154</definedName>
    <definedName name="_xlnm._FilterDatabase" localSheetId="37" hidden="1">'Медведева 2'!$A$16:$O$154</definedName>
    <definedName name="_xlnm._FilterDatabase" localSheetId="38" hidden="1">'Медведева 2А'!$A$16:$O$154</definedName>
    <definedName name="_xlnm._FilterDatabase" localSheetId="39" hidden="1">'Медведева 4 '!$A$17:$O$155</definedName>
    <definedName name="_xlnm._FilterDatabase" localSheetId="40" hidden="1">'Медведева 6'!$A$16:$O$154</definedName>
    <definedName name="_xlnm._FilterDatabase" localSheetId="36" hidden="1">'Монтажников 10'!$A$16:$O$154</definedName>
    <definedName name="_xlnm._FilterDatabase" localSheetId="34" hidden="1">'Монтажников 7'!$A$17:$O$155</definedName>
    <definedName name="_xlnm._FilterDatabase" localSheetId="35" hidden="1">'Монтажников 8'!$A$16:$O$154</definedName>
    <definedName name="_xlnm._FilterDatabase" localSheetId="33" hidden="1">'Монтажнимков 6'!$A$16:$O$154</definedName>
    <definedName name="_xlnm._FilterDatabase" localSheetId="20" hidden="1">'Строителей  5'!$A$16:$O$154</definedName>
    <definedName name="_xlnm._FilterDatabase" localSheetId="21" hidden="1">'Строителей  6'!$A$16:$O$154</definedName>
    <definedName name="_xlnm._FilterDatabase" localSheetId="16" hidden="1">'Строителей 1'!$A$16:$O$154</definedName>
    <definedName name="_xlnm._FilterDatabase" localSheetId="24" hidden="1">'Строителей 10'!$A$17:$O$155</definedName>
    <definedName name="_xlnm._FilterDatabase" localSheetId="25" hidden="1">'Строителей 11'!$A$16:$O$154</definedName>
    <definedName name="_xlnm._FilterDatabase" localSheetId="26" hidden="1">'Строителей 13'!$A$17:$O$155</definedName>
    <definedName name="_xlnm._FilterDatabase" localSheetId="27" hidden="1">'Строителей 15'!$A$17:$O$155</definedName>
    <definedName name="_xlnm._FilterDatabase" localSheetId="28" hidden="1">'Строителей 16'!$A$16:$O$154</definedName>
    <definedName name="_xlnm._FilterDatabase" localSheetId="29" hidden="1">'Строителей 17'!$A$16:$O$154</definedName>
    <definedName name="_xlnm._FilterDatabase" localSheetId="30" hidden="1">'Строителей 18'!$A$16:$O$154</definedName>
    <definedName name="_xlnm._FilterDatabase" localSheetId="17" hidden="1">'Строителей 2'!$A$16:$O$154</definedName>
    <definedName name="_xlnm._FilterDatabase" localSheetId="31" hidden="1">'Строителей 20'!$A$16:$O$154</definedName>
    <definedName name="_xlnm._FilterDatabase" localSheetId="32" hidden="1">'Строителей 22'!$A$16:$O$154</definedName>
    <definedName name="_xlnm._FilterDatabase" localSheetId="18" hidden="1">'Строителей 3'!$A$16:$O$154</definedName>
    <definedName name="_xlnm._FilterDatabase" localSheetId="19" hidden="1">'Строителей 4'!$A$16:$O$154</definedName>
    <definedName name="_xlnm._FilterDatabase" localSheetId="22" hidden="1">'Строителей 8'!$A$16:$O$154</definedName>
    <definedName name="_xlnm._FilterDatabase" localSheetId="23" hidden="1">'Строителей 9'!$A$16:$O$154</definedName>
    <definedName name="_xlnm._FilterDatabase" localSheetId="65" hidden="1">'Чайковского 10'!$A$16:$O$153</definedName>
    <definedName name="_xlnm._FilterDatabase" localSheetId="66" hidden="1">'Чайковского 12'!$A$16:$O$155</definedName>
    <definedName name="_xlnm._FilterDatabase" localSheetId="67" hidden="1">'Чайковского 14'!$A$16:$O$154</definedName>
    <definedName name="_xlnm._FilterDatabase" localSheetId="68" hidden="1">'Чайковского 16'!$A$16:$O$154</definedName>
    <definedName name="_xlnm._FilterDatabase" localSheetId="69" hidden="1">'Чайковского 18'!$A$16:$O$154</definedName>
    <definedName name="_xlnm._FilterDatabase" localSheetId="61" hidden="1">'Чайковского 2'!$A$16:$O$154</definedName>
    <definedName name="_xlnm._FilterDatabase" localSheetId="70" hidden="1">'Чайковского 20'!$A$16:$O$153</definedName>
    <definedName name="_xlnm._FilterDatabase" localSheetId="62" hidden="1">'Чайковского 4'!$A$16:$O$155</definedName>
    <definedName name="_xlnm._FilterDatabase" localSheetId="63" hidden="1">'Чайковского 6'!$A$16:$O$156</definedName>
    <definedName name="_xlnm._FilterDatabase" localSheetId="64" hidden="1">'Чайковского 8'!$A$16:$O$154</definedName>
    <definedName name="_xlnm._FilterDatabase" localSheetId="71" hidden="1">'Энергетиков 1'!$A$16:$O$154</definedName>
    <definedName name="_xlnm._FilterDatabase" localSheetId="78" hidden="1">'Энергетиков 12'!$A$16:$O$153</definedName>
    <definedName name="_xlnm._FilterDatabase" localSheetId="79" hidden="1">'Энергетиков 13'!$A$16:$O$154</definedName>
    <definedName name="_xlnm._FilterDatabase" localSheetId="80" hidden="1">'Энергетиков 14'!$A$16:$O$153</definedName>
    <definedName name="_xlnm._FilterDatabase" localSheetId="72" hidden="1">'Энергетиков 1А'!$A$16:$O$154</definedName>
    <definedName name="_xlnm._FilterDatabase" localSheetId="81" hidden="1">'Энергетиков 22'!$A$16:$O$154</definedName>
    <definedName name="_xlnm._FilterDatabase" localSheetId="82" hidden="1">'Энергетиков 24'!$A$16:$O$154</definedName>
    <definedName name="_xlnm._FilterDatabase" localSheetId="83" hidden="1">'Энергетиков 24А'!$A$16:$O$154</definedName>
    <definedName name="_xlnm._FilterDatabase" localSheetId="73" hidden="1">'Энергетиков 3'!$A$16:$O$154</definedName>
    <definedName name="_xlnm._FilterDatabase" localSheetId="84" hidden="1">'Энергетиков 30'!$A$16:$O$153</definedName>
    <definedName name="_xlnm._FilterDatabase" localSheetId="85" hidden="1">'Энергетиков 32'!$A$16:$O$155</definedName>
    <definedName name="_xlnm._FilterDatabase" localSheetId="74" hidden="1">'Энергетиков 5'!$A$16:$O$154</definedName>
    <definedName name="_xlnm._FilterDatabase" localSheetId="75" hidden="1">'Энергетиков 7'!$A$16:$O$160</definedName>
    <definedName name="_xlnm._FilterDatabase" localSheetId="76" hidden="1">'Энергетиков 8А'!$A$16:$O$154</definedName>
    <definedName name="_xlnm._FilterDatabase" localSheetId="77" hidden="1">'Энергетиков 9'!$A$16:$O$154</definedName>
  </definedNames>
  <calcPr calcId="125725"/>
</workbook>
</file>

<file path=xl/calcChain.xml><?xml version="1.0" encoding="utf-8"?>
<calcChain xmlns="http://schemas.openxmlformats.org/spreadsheetml/2006/main">
  <c r="G12" i="19"/>
  <c r="G12" i="17"/>
  <c r="G12" i="87"/>
  <c r="G12" i="86"/>
  <c r="G12" i="84"/>
  <c r="G12" i="83"/>
  <c r="G12" i="82"/>
  <c r="G12" i="78"/>
  <c r="G12" i="77"/>
  <c r="G12" i="72"/>
  <c r="G12" i="67"/>
  <c r="G12" i="28"/>
  <c r="G12" i="27"/>
  <c r="G12" i="26"/>
  <c r="G12" i="23"/>
  <c r="G12" i="39"/>
  <c r="G12" i="38"/>
  <c r="G12" i="41"/>
  <c r="G12" i="47"/>
  <c r="G12" i="44"/>
  <c r="G12" i="62"/>
  <c r="G12" i="58"/>
  <c r="M124" i="52"/>
  <c r="J124"/>
  <c r="G124"/>
  <c r="D124"/>
  <c r="M124" i="53"/>
  <c r="J124"/>
  <c r="G124"/>
  <c r="D124"/>
  <c r="M124" i="54"/>
  <c r="J124"/>
  <c r="G124"/>
  <c r="D124"/>
  <c r="M124" i="55"/>
  <c r="J124"/>
  <c r="G124"/>
  <c r="D124"/>
  <c r="M125" i="56"/>
  <c r="J125"/>
  <c r="G125"/>
  <c r="D125"/>
  <c r="M124" i="57"/>
  <c r="J124"/>
  <c r="G124"/>
  <c r="D124"/>
  <c r="M125" i="58"/>
  <c r="J125"/>
  <c r="G125"/>
  <c r="D125"/>
  <c r="M125" i="59"/>
  <c r="J125"/>
  <c r="G125"/>
  <c r="D125"/>
  <c r="M124" i="60"/>
  <c r="J124"/>
  <c r="G124"/>
  <c r="D124"/>
  <c r="M124" i="61"/>
  <c r="J124"/>
  <c r="G124"/>
  <c r="D124"/>
  <c r="M124" i="62"/>
  <c r="J124"/>
  <c r="G124"/>
  <c r="D124"/>
  <c r="M124" i="63"/>
  <c r="J124"/>
  <c r="G124"/>
  <c r="D124"/>
  <c r="M124" i="64"/>
  <c r="J124"/>
  <c r="G124"/>
  <c r="D124"/>
  <c r="M124" i="44"/>
  <c r="J124"/>
  <c r="G124"/>
  <c r="D124"/>
  <c r="M125" i="45"/>
  <c r="J125"/>
  <c r="G125"/>
  <c r="D125"/>
  <c r="M124" i="46"/>
  <c r="J124"/>
  <c r="G124"/>
  <c r="D124"/>
  <c r="M124" i="47"/>
  <c r="J124"/>
  <c r="G124"/>
  <c r="D124"/>
  <c r="M124" i="41"/>
  <c r="J124"/>
  <c r="G124"/>
  <c r="D124"/>
  <c r="M124" i="90"/>
  <c r="J124"/>
  <c r="G124"/>
  <c r="D124"/>
  <c r="M125" i="42"/>
  <c r="J125"/>
  <c r="G125"/>
  <c r="D125"/>
  <c r="M124" i="43"/>
  <c r="J124"/>
  <c r="G124"/>
  <c r="D124"/>
  <c r="M124" i="29"/>
  <c r="J124"/>
  <c r="G124"/>
  <c r="D124"/>
  <c r="M124" i="30"/>
  <c r="J124"/>
  <c r="G124"/>
  <c r="D124"/>
  <c r="M125" i="31"/>
  <c r="J125"/>
  <c r="G125"/>
  <c r="D125"/>
  <c r="M125" i="32"/>
  <c r="J125"/>
  <c r="G125"/>
  <c r="D125"/>
  <c r="M124" i="33"/>
  <c r="J124"/>
  <c r="G124"/>
  <c r="D124"/>
  <c r="M124" i="34"/>
  <c r="J124"/>
  <c r="G124"/>
  <c r="D124"/>
  <c r="M124" i="35"/>
  <c r="J124"/>
  <c r="G124"/>
  <c r="D124"/>
  <c r="M124" i="36"/>
  <c r="J124"/>
  <c r="G124"/>
  <c r="D124"/>
  <c r="M124" i="37"/>
  <c r="J124"/>
  <c r="G124"/>
  <c r="D124"/>
  <c r="M124" i="38"/>
  <c r="J124"/>
  <c r="G124"/>
  <c r="D124"/>
  <c r="M124" i="39"/>
  <c r="J124"/>
  <c r="G124"/>
  <c r="D124"/>
  <c r="M124" i="40"/>
  <c r="J124"/>
  <c r="G124"/>
  <c r="D124"/>
  <c r="M124" i="21"/>
  <c r="J124"/>
  <c r="G124"/>
  <c r="D124"/>
  <c r="M124" i="22"/>
  <c r="J124"/>
  <c r="G124"/>
  <c r="D124"/>
  <c r="M124" i="23"/>
  <c r="J124"/>
  <c r="G124"/>
  <c r="D124"/>
  <c r="M124" i="24"/>
  <c r="J124"/>
  <c r="G124"/>
  <c r="D124"/>
  <c r="M124" i="25"/>
  <c r="J124"/>
  <c r="G124"/>
  <c r="D124"/>
  <c r="M124" i="26"/>
  <c r="J124"/>
  <c r="G124"/>
  <c r="D124"/>
  <c r="M124" i="27"/>
  <c r="J124"/>
  <c r="G124"/>
  <c r="D124"/>
  <c r="M124" i="28"/>
  <c r="J124"/>
  <c r="G124"/>
  <c r="D124"/>
  <c r="M124" i="65"/>
  <c r="J124"/>
  <c r="G124"/>
  <c r="D124"/>
  <c r="M124" i="67"/>
  <c r="J124"/>
  <c r="G124"/>
  <c r="D124"/>
  <c r="M124" i="68"/>
  <c r="J124"/>
  <c r="G124"/>
  <c r="D124"/>
  <c r="M124" i="69"/>
  <c r="J124"/>
  <c r="G124"/>
  <c r="D124"/>
  <c r="M124" i="70"/>
  <c r="J124"/>
  <c r="G124"/>
  <c r="D124"/>
  <c r="M124" i="71"/>
  <c r="J124"/>
  <c r="G124"/>
  <c r="D124"/>
  <c r="M124" i="72"/>
  <c r="J124"/>
  <c r="G124"/>
  <c r="D124"/>
  <c r="M124" i="73"/>
  <c r="J124"/>
  <c r="G124"/>
  <c r="D124"/>
  <c r="M124" i="74"/>
  <c r="J124"/>
  <c r="G124"/>
  <c r="D124"/>
  <c r="M124" i="75"/>
  <c r="J124"/>
  <c r="G124"/>
  <c r="D124"/>
  <c r="M124" i="89"/>
  <c r="J124"/>
  <c r="G124"/>
  <c r="D124"/>
  <c r="M124" i="76"/>
  <c r="J124"/>
  <c r="G124"/>
  <c r="D124"/>
  <c r="M124" i="77"/>
  <c r="J124"/>
  <c r="G124"/>
  <c r="D124"/>
  <c r="M124" i="78"/>
  <c r="J124"/>
  <c r="G124"/>
  <c r="D124"/>
  <c r="M124" i="79"/>
  <c r="J124"/>
  <c r="G124"/>
  <c r="D124"/>
  <c r="M124" i="80"/>
  <c r="J124"/>
  <c r="G124"/>
  <c r="D124"/>
  <c r="M124" i="81"/>
  <c r="J124"/>
  <c r="G124"/>
  <c r="D124"/>
  <c r="M124" i="82"/>
  <c r="J124"/>
  <c r="G124"/>
  <c r="D124"/>
  <c r="M124" i="83"/>
  <c r="J124"/>
  <c r="G124"/>
  <c r="D124"/>
  <c r="M124" i="84"/>
  <c r="J124"/>
  <c r="G124"/>
  <c r="D124"/>
  <c r="M124" i="86"/>
  <c r="J124"/>
  <c r="G124"/>
  <c r="D124"/>
  <c r="M124" i="85"/>
  <c r="J124"/>
  <c r="G124"/>
  <c r="D124"/>
  <c r="M124" i="87"/>
  <c r="J124"/>
  <c r="G124"/>
  <c r="D124"/>
  <c r="M124" i="88"/>
  <c r="J124"/>
  <c r="G124"/>
  <c r="D124"/>
  <c r="M116"/>
  <c r="J116"/>
  <c r="G116"/>
  <c r="D116"/>
  <c r="M116" i="87"/>
  <c r="J116"/>
  <c r="G116"/>
  <c r="D116"/>
  <c r="M116" i="85"/>
  <c r="J116"/>
  <c r="G116"/>
  <c r="D116"/>
  <c r="M116" i="86"/>
  <c r="J116"/>
  <c r="G116"/>
  <c r="D116"/>
  <c r="M116" i="84"/>
  <c r="J116"/>
  <c r="G116"/>
  <c r="D116"/>
  <c r="M116" i="83"/>
  <c r="J116"/>
  <c r="G116"/>
  <c r="D116"/>
  <c r="M116" i="82"/>
  <c r="J116"/>
  <c r="G116"/>
  <c r="D116"/>
  <c r="M116" i="81"/>
  <c r="J116"/>
  <c r="G116"/>
  <c r="D116"/>
  <c r="M116" i="80"/>
  <c r="J116"/>
  <c r="G116"/>
  <c r="D116"/>
  <c r="M116" i="79"/>
  <c r="J116"/>
  <c r="G116"/>
  <c r="D116"/>
  <c r="M116" i="78"/>
  <c r="J116"/>
  <c r="G116"/>
  <c r="D116"/>
  <c r="M116" i="77"/>
  <c r="J116"/>
  <c r="G116"/>
  <c r="D116"/>
  <c r="M116" i="76"/>
  <c r="J116"/>
  <c r="G116"/>
  <c r="D116"/>
  <c r="M116" i="89"/>
  <c r="J116"/>
  <c r="G116"/>
  <c r="D116"/>
  <c r="M116" i="75"/>
  <c r="J116"/>
  <c r="G116"/>
  <c r="D116"/>
  <c r="M116" i="74"/>
  <c r="J116"/>
  <c r="G116"/>
  <c r="D116"/>
  <c r="M116" i="73"/>
  <c r="J116"/>
  <c r="G116"/>
  <c r="D116"/>
  <c r="M116" i="72"/>
  <c r="J116"/>
  <c r="G116"/>
  <c r="D116"/>
  <c r="M116" i="71"/>
  <c r="J116"/>
  <c r="G116"/>
  <c r="D116"/>
  <c r="M116" i="70"/>
  <c r="J116"/>
  <c r="G116"/>
  <c r="D116"/>
  <c r="M116" i="69"/>
  <c r="J116"/>
  <c r="G116"/>
  <c r="D116"/>
  <c r="M116" i="68"/>
  <c r="J116"/>
  <c r="G116"/>
  <c r="D116"/>
  <c r="M116" i="67"/>
  <c r="J116"/>
  <c r="G116"/>
  <c r="D116"/>
  <c r="M116" i="65"/>
  <c r="J116"/>
  <c r="G116"/>
  <c r="D116"/>
  <c r="M116" i="28"/>
  <c r="J116"/>
  <c r="G116"/>
  <c r="D116"/>
  <c r="M116" i="27"/>
  <c r="J116"/>
  <c r="G116"/>
  <c r="D116"/>
  <c r="M116" i="26"/>
  <c r="J116"/>
  <c r="G116"/>
  <c r="D116"/>
  <c r="M116" i="25"/>
  <c r="J116"/>
  <c r="G116"/>
  <c r="D116"/>
  <c r="M116" i="24"/>
  <c r="J116"/>
  <c r="G116"/>
  <c r="D116"/>
  <c r="M116" i="23"/>
  <c r="J116"/>
  <c r="G116"/>
  <c r="D116"/>
  <c r="M116" i="22"/>
  <c r="J116"/>
  <c r="G116"/>
  <c r="D116"/>
  <c r="M116" i="21"/>
  <c r="J116"/>
  <c r="G116"/>
  <c r="D116"/>
  <c r="M116" i="40"/>
  <c r="J116"/>
  <c r="G116"/>
  <c r="D116"/>
  <c r="M116" i="39"/>
  <c r="J116"/>
  <c r="G116"/>
  <c r="D116"/>
  <c r="M116" i="38"/>
  <c r="J116"/>
  <c r="G116"/>
  <c r="D116"/>
  <c r="M116" i="37"/>
  <c r="J116"/>
  <c r="G116"/>
  <c r="D116"/>
  <c r="M116" i="36"/>
  <c r="J116"/>
  <c r="G116"/>
  <c r="D116"/>
  <c r="M116" i="35"/>
  <c r="J116"/>
  <c r="G116"/>
  <c r="D116"/>
  <c r="M116" i="34"/>
  <c r="J116"/>
  <c r="G116"/>
  <c r="D116"/>
  <c r="M116" i="33"/>
  <c r="J116"/>
  <c r="G116"/>
  <c r="D116"/>
  <c r="M117" i="32"/>
  <c r="J117"/>
  <c r="G117"/>
  <c r="D117"/>
  <c r="M117" i="31"/>
  <c r="J117"/>
  <c r="G117"/>
  <c r="D117"/>
  <c r="M116" i="30"/>
  <c r="J116"/>
  <c r="G116"/>
  <c r="D116"/>
  <c r="M116" i="29"/>
  <c r="J116"/>
  <c r="G116"/>
  <c r="D116"/>
  <c r="M116" i="43"/>
  <c r="J116"/>
  <c r="G116"/>
  <c r="D116"/>
  <c r="M117" i="42"/>
  <c r="J117"/>
  <c r="G117"/>
  <c r="D117"/>
  <c r="M116" i="90"/>
  <c r="J116"/>
  <c r="G116"/>
  <c r="D116"/>
  <c r="M116" i="41"/>
  <c r="J116"/>
  <c r="G116"/>
  <c r="D116"/>
  <c r="M116" i="47"/>
  <c r="J116"/>
  <c r="G116"/>
  <c r="D116"/>
  <c r="M116" i="46"/>
  <c r="J116"/>
  <c r="G116"/>
  <c r="D116"/>
  <c r="M117" i="45"/>
  <c r="J117"/>
  <c r="G117"/>
  <c r="D117"/>
  <c r="M116" i="44"/>
  <c r="J116"/>
  <c r="G116"/>
  <c r="D116"/>
  <c r="M116" i="64"/>
  <c r="J116"/>
  <c r="G116"/>
  <c r="D116"/>
  <c r="M116" i="63"/>
  <c r="J116"/>
  <c r="G116"/>
  <c r="D116"/>
  <c r="M116" i="62"/>
  <c r="J116"/>
  <c r="G116"/>
  <c r="D116"/>
  <c r="M116" i="61"/>
  <c r="J116"/>
  <c r="G116"/>
  <c r="D116"/>
  <c r="M116" i="60"/>
  <c r="J116"/>
  <c r="G116"/>
  <c r="D116"/>
  <c r="M117" i="59"/>
  <c r="J117"/>
  <c r="G117"/>
  <c r="D117"/>
  <c r="M117" i="58"/>
  <c r="J117"/>
  <c r="G117"/>
  <c r="D117"/>
  <c r="M116" i="57"/>
  <c r="J116"/>
  <c r="G116"/>
  <c r="D116"/>
  <c r="M117" i="56"/>
  <c r="J117"/>
  <c r="G117"/>
  <c r="D117"/>
  <c r="M116" i="55"/>
  <c r="J116"/>
  <c r="G116"/>
  <c r="D116"/>
  <c r="M116" i="54"/>
  <c r="J116"/>
  <c r="G116"/>
  <c r="D116"/>
  <c r="M116" i="53"/>
  <c r="J116"/>
  <c r="G116"/>
  <c r="D116"/>
  <c r="M116" i="52"/>
  <c r="J116"/>
  <c r="G116"/>
  <c r="D116"/>
  <c r="M112"/>
  <c r="J112"/>
  <c r="G112"/>
  <c r="D112"/>
  <c r="M112" i="53"/>
  <c r="J112"/>
  <c r="G112"/>
  <c r="D112"/>
  <c r="M112" i="54"/>
  <c r="J112"/>
  <c r="G112"/>
  <c r="D112"/>
  <c r="M112" i="55"/>
  <c r="J112"/>
  <c r="G112"/>
  <c r="D112"/>
  <c r="M113" i="56"/>
  <c r="J113"/>
  <c r="G113"/>
  <c r="D113"/>
  <c r="M112" i="57"/>
  <c r="J112"/>
  <c r="G112"/>
  <c r="D112"/>
  <c r="M113" i="58"/>
  <c r="J113"/>
  <c r="G113"/>
  <c r="D113"/>
  <c r="M113" i="59"/>
  <c r="J113"/>
  <c r="G113"/>
  <c r="D113"/>
  <c r="M112" i="60"/>
  <c r="J112"/>
  <c r="G112"/>
  <c r="D112"/>
  <c r="M112" i="61"/>
  <c r="J112"/>
  <c r="G112"/>
  <c r="D112"/>
  <c r="M112" i="62"/>
  <c r="J112"/>
  <c r="G112"/>
  <c r="D112"/>
  <c r="M112" i="63"/>
  <c r="J112"/>
  <c r="G112"/>
  <c r="D112"/>
  <c r="M112" i="64"/>
  <c r="J112"/>
  <c r="G112"/>
  <c r="D112"/>
  <c r="M112" i="44"/>
  <c r="J112"/>
  <c r="G112"/>
  <c r="D112"/>
  <c r="M113" i="45"/>
  <c r="J113"/>
  <c r="G113"/>
  <c r="D113"/>
  <c r="M112" i="46"/>
  <c r="J112"/>
  <c r="G112"/>
  <c r="D112"/>
  <c r="M112" i="47"/>
  <c r="J112"/>
  <c r="G112"/>
  <c r="D112"/>
  <c r="M112" i="41"/>
  <c r="J112"/>
  <c r="G112"/>
  <c r="D112"/>
  <c r="M112" i="90"/>
  <c r="J112"/>
  <c r="G112"/>
  <c r="D112"/>
  <c r="M113" i="42"/>
  <c r="J113"/>
  <c r="G113"/>
  <c r="D113"/>
  <c r="M112" i="43"/>
  <c r="J112"/>
  <c r="G112"/>
  <c r="D112"/>
  <c r="M112" i="29"/>
  <c r="J112"/>
  <c r="G112"/>
  <c r="D112"/>
  <c r="M112" i="30"/>
  <c r="J112"/>
  <c r="G112"/>
  <c r="D112"/>
  <c r="M113" i="31"/>
  <c r="J113"/>
  <c r="G113"/>
  <c r="D113"/>
  <c r="M113" i="32"/>
  <c r="J113"/>
  <c r="G113"/>
  <c r="D113"/>
  <c r="M112" i="33"/>
  <c r="J112"/>
  <c r="G112"/>
  <c r="D112"/>
  <c r="M112" i="34"/>
  <c r="J112"/>
  <c r="G112"/>
  <c r="D112"/>
  <c r="M112" i="35"/>
  <c r="J112"/>
  <c r="G112"/>
  <c r="D112"/>
  <c r="M112" i="36"/>
  <c r="J112"/>
  <c r="G112"/>
  <c r="D112"/>
  <c r="M112" i="37"/>
  <c r="J112"/>
  <c r="G112"/>
  <c r="D112"/>
  <c r="M112" i="38"/>
  <c r="J112"/>
  <c r="G112"/>
  <c r="D112"/>
  <c r="M112" i="39"/>
  <c r="J112"/>
  <c r="G112"/>
  <c r="D112"/>
  <c r="M112" i="40"/>
  <c r="J112"/>
  <c r="G112"/>
  <c r="D112"/>
  <c r="M112" i="21"/>
  <c r="J112"/>
  <c r="G112"/>
  <c r="D112"/>
  <c r="M112" i="22"/>
  <c r="J112"/>
  <c r="G112"/>
  <c r="D112"/>
  <c r="M112" i="23"/>
  <c r="J112"/>
  <c r="G112"/>
  <c r="D112"/>
  <c r="M112" i="24"/>
  <c r="J112"/>
  <c r="G112"/>
  <c r="D112"/>
  <c r="M112" i="25"/>
  <c r="J112"/>
  <c r="G112"/>
  <c r="D112"/>
  <c r="M112" i="26"/>
  <c r="J112"/>
  <c r="G112"/>
  <c r="D112"/>
  <c r="M112" i="27"/>
  <c r="J112"/>
  <c r="G112"/>
  <c r="D112"/>
  <c r="M112" i="28"/>
  <c r="J112"/>
  <c r="G112"/>
  <c r="D112"/>
  <c r="M112" i="65"/>
  <c r="J112"/>
  <c r="G112"/>
  <c r="D112"/>
  <c r="M112" i="67"/>
  <c r="J112"/>
  <c r="G112"/>
  <c r="D112"/>
  <c r="M112" i="68"/>
  <c r="J112"/>
  <c r="G112"/>
  <c r="D112"/>
  <c r="M112" i="69"/>
  <c r="J112"/>
  <c r="G112"/>
  <c r="D112"/>
  <c r="M112" i="70"/>
  <c r="J112"/>
  <c r="G112"/>
  <c r="D112"/>
  <c r="M112" i="71"/>
  <c r="J112"/>
  <c r="G112"/>
  <c r="D112"/>
  <c r="M112" i="72"/>
  <c r="J112"/>
  <c r="G112"/>
  <c r="D112"/>
  <c r="M112" i="73"/>
  <c r="J112"/>
  <c r="G112"/>
  <c r="D112"/>
  <c r="M112" i="74"/>
  <c r="J112"/>
  <c r="G112"/>
  <c r="D112"/>
  <c r="M112" i="75"/>
  <c r="J112"/>
  <c r="G112"/>
  <c r="D112"/>
  <c r="M112" i="89"/>
  <c r="J112"/>
  <c r="G112"/>
  <c r="D112"/>
  <c r="M112" i="76"/>
  <c r="J112"/>
  <c r="G112"/>
  <c r="D112"/>
  <c r="M112" i="77"/>
  <c r="J112"/>
  <c r="G112"/>
  <c r="D112"/>
  <c r="M112" i="78"/>
  <c r="J112"/>
  <c r="G112"/>
  <c r="D112"/>
  <c r="M112" i="79"/>
  <c r="J112"/>
  <c r="G112"/>
  <c r="D112"/>
  <c r="M112" i="80"/>
  <c r="J112"/>
  <c r="G112"/>
  <c r="D112"/>
  <c r="M112" i="81"/>
  <c r="J112"/>
  <c r="G112"/>
  <c r="D112"/>
  <c r="M112" i="82"/>
  <c r="J112"/>
  <c r="G112"/>
  <c r="D112"/>
  <c r="M112" i="83"/>
  <c r="J112"/>
  <c r="G112"/>
  <c r="D112"/>
  <c r="M112" i="84"/>
  <c r="J112"/>
  <c r="G112"/>
  <c r="D112"/>
  <c r="M112" i="86"/>
  <c r="J112"/>
  <c r="G112"/>
  <c r="D112"/>
  <c r="M112" i="85"/>
  <c r="J112"/>
  <c r="G112"/>
  <c r="D112"/>
  <c r="M112" i="87"/>
  <c r="J112"/>
  <c r="G112"/>
  <c r="D112"/>
  <c r="M112" i="88"/>
  <c r="J112"/>
  <c r="G112"/>
  <c r="D112"/>
  <c r="M129"/>
  <c r="J129"/>
  <c r="G129"/>
  <c r="D129"/>
  <c r="M129" i="87"/>
  <c r="J129"/>
  <c r="G129"/>
  <c r="D129"/>
  <c r="M129" i="85"/>
  <c r="J129"/>
  <c r="G129"/>
  <c r="D129"/>
  <c r="M129" i="86"/>
  <c r="J129"/>
  <c r="G129"/>
  <c r="D129"/>
  <c r="M129" i="84"/>
  <c r="J129"/>
  <c r="G129"/>
  <c r="D129"/>
  <c r="M129" i="83"/>
  <c r="J129"/>
  <c r="G129"/>
  <c r="D129"/>
  <c r="M129" i="82"/>
  <c r="J129"/>
  <c r="G129"/>
  <c r="D129"/>
  <c r="M129" i="81"/>
  <c r="J129"/>
  <c r="G129"/>
  <c r="D129"/>
  <c r="M129" i="80"/>
  <c r="J129"/>
  <c r="G129"/>
  <c r="D129"/>
  <c r="M129" i="79"/>
  <c r="J129"/>
  <c r="G129"/>
  <c r="D129"/>
  <c r="M129" i="78"/>
  <c r="J129"/>
  <c r="G129"/>
  <c r="D129"/>
  <c r="M129" i="77"/>
  <c r="J129"/>
  <c r="G129"/>
  <c r="D129"/>
  <c r="M129" i="76"/>
  <c r="J129"/>
  <c r="G129"/>
  <c r="D129"/>
  <c r="M129" i="89"/>
  <c r="J129"/>
  <c r="G129"/>
  <c r="D129"/>
  <c r="M129" i="75"/>
  <c r="J129"/>
  <c r="G129"/>
  <c r="D129"/>
  <c r="M129" i="74"/>
  <c r="J129"/>
  <c r="G129"/>
  <c r="D129"/>
  <c r="M129" i="73"/>
  <c r="J129"/>
  <c r="G129"/>
  <c r="D129"/>
  <c r="M129" i="72"/>
  <c r="J129"/>
  <c r="G129"/>
  <c r="D129"/>
  <c r="M129" i="71"/>
  <c r="J129"/>
  <c r="G129"/>
  <c r="D129"/>
  <c r="M129" i="70"/>
  <c r="J129"/>
  <c r="G129"/>
  <c r="D129"/>
  <c r="M129" i="69"/>
  <c r="J129"/>
  <c r="G129"/>
  <c r="D129"/>
  <c r="M129" i="68"/>
  <c r="J129"/>
  <c r="G129"/>
  <c r="D129"/>
  <c r="M129" i="67"/>
  <c r="J129"/>
  <c r="G129"/>
  <c r="D129"/>
  <c r="M129" i="65"/>
  <c r="J129"/>
  <c r="G129"/>
  <c r="D129"/>
  <c r="M129" i="28"/>
  <c r="J129"/>
  <c r="G129"/>
  <c r="D129"/>
  <c r="M129" i="27"/>
  <c r="J129"/>
  <c r="G129"/>
  <c r="D129"/>
  <c r="M129" i="26"/>
  <c r="J129"/>
  <c r="G129"/>
  <c r="D129"/>
  <c r="M129" i="25"/>
  <c r="J129"/>
  <c r="G129"/>
  <c r="D129"/>
  <c r="M129" i="24"/>
  <c r="J129"/>
  <c r="G129"/>
  <c r="D129"/>
  <c r="M129" i="23"/>
  <c r="J129"/>
  <c r="G129"/>
  <c r="D129"/>
  <c r="M129" i="22"/>
  <c r="J129"/>
  <c r="G129"/>
  <c r="D129"/>
  <c r="M129" i="21"/>
  <c r="J129"/>
  <c r="G129"/>
  <c r="D129"/>
  <c r="M129" i="40"/>
  <c r="J129"/>
  <c r="G129"/>
  <c r="D129"/>
  <c r="M129" i="39"/>
  <c r="J129"/>
  <c r="G129"/>
  <c r="D129"/>
  <c r="M129" i="38"/>
  <c r="J129"/>
  <c r="G129"/>
  <c r="D129"/>
  <c r="M129" i="37"/>
  <c r="J129"/>
  <c r="G129"/>
  <c r="D129"/>
  <c r="M129" i="36"/>
  <c r="J129"/>
  <c r="G129"/>
  <c r="D129"/>
  <c r="M129" i="35"/>
  <c r="J129"/>
  <c r="G129"/>
  <c r="D129"/>
  <c r="M129" i="34"/>
  <c r="J129"/>
  <c r="G129"/>
  <c r="D129"/>
  <c r="M129" i="33"/>
  <c r="J129"/>
  <c r="G129"/>
  <c r="D129"/>
  <c r="M130" i="32"/>
  <c r="J130"/>
  <c r="G130"/>
  <c r="D130"/>
  <c r="M130" i="31"/>
  <c r="J130"/>
  <c r="G130"/>
  <c r="D130"/>
  <c r="M129" i="30"/>
  <c r="J129"/>
  <c r="G129"/>
  <c r="D129"/>
  <c r="M129" i="29"/>
  <c r="J129"/>
  <c r="G129"/>
  <c r="D129"/>
  <c r="M129" i="43"/>
  <c r="J129"/>
  <c r="G129"/>
  <c r="D129"/>
  <c r="M130" i="42"/>
  <c r="J130"/>
  <c r="G130"/>
  <c r="D130"/>
  <c r="M129" i="90"/>
  <c r="J129"/>
  <c r="G129"/>
  <c r="D129"/>
  <c r="M129" i="41"/>
  <c r="J129"/>
  <c r="G129"/>
  <c r="D129"/>
  <c r="M129" i="47"/>
  <c r="J129"/>
  <c r="G129"/>
  <c r="D129"/>
  <c r="M129" i="46"/>
  <c r="J129"/>
  <c r="G129"/>
  <c r="D129"/>
  <c r="M130" i="45"/>
  <c r="J130"/>
  <c r="G130"/>
  <c r="D130"/>
  <c r="M129" i="44"/>
  <c r="J129"/>
  <c r="G129"/>
  <c r="D129"/>
  <c r="M129" i="64"/>
  <c r="J129"/>
  <c r="G129"/>
  <c r="D129"/>
  <c r="M129" i="63"/>
  <c r="J129"/>
  <c r="G129"/>
  <c r="D129"/>
  <c r="M129" i="62"/>
  <c r="J129"/>
  <c r="G129"/>
  <c r="D129"/>
  <c r="M129" i="61"/>
  <c r="J129"/>
  <c r="G129"/>
  <c r="D129"/>
  <c r="M129" i="60"/>
  <c r="J129"/>
  <c r="G129"/>
  <c r="D129"/>
  <c r="M130" i="59"/>
  <c r="J130"/>
  <c r="G130"/>
  <c r="D130"/>
  <c r="M130" i="58"/>
  <c r="J130"/>
  <c r="G130"/>
  <c r="D130"/>
  <c r="M129" i="57"/>
  <c r="J129"/>
  <c r="G129"/>
  <c r="D129"/>
  <c r="M130" i="56"/>
  <c r="J130"/>
  <c r="G130"/>
  <c r="D130"/>
  <c r="M129" i="55"/>
  <c r="J129"/>
  <c r="G129"/>
  <c r="D129"/>
  <c r="M129" i="54"/>
  <c r="J129"/>
  <c r="G129"/>
  <c r="D129"/>
  <c r="M129" i="53"/>
  <c r="J129"/>
  <c r="G129"/>
  <c r="D129"/>
  <c r="M129" i="52"/>
  <c r="J129"/>
  <c r="G129"/>
  <c r="D129"/>
  <c r="M139"/>
  <c r="J139"/>
  <c r="G139"/>
  <c r="D139"/>
  <c r="M139" i="53"/>
  <c r="J139"/>
  <c r="G139"/>
  <c r="D139"/>
  <c r="M139" i="54"/>
  <c r="J139"/>
  <c r="G139"/>
  <c r="D139"/>
  <c r="M139" i="55"/>
  <c r="J139"/>
  <c r="G139"/>
  <c r="D139"/>
  <c r="M140" i="56"/>
  <c r="J140"/>
  <c r="G140"/>
  <c r="D140"/>
  <c r="M139" i="57"/>
  <c r="J139"/>
  <c r="G139"/>
  <c r="D139"/>
  <c r="M140" i="58"/>
  <c r="J140"/>
  <c r="G140"/>
  <c r="D140"/>
  <c r="M140" i="59"/>
  <c r="J140"/>
  <c r="G140"/>
  <c r="D140"/>
  <c r="M139" i="60"/>
  <c r="J139"/>
  <c r="G139"/>
  <c r="D139"/>
  <c r="M139" i="61"/>
  <c r="J139"/>
  <c r="G139"/>
  <c r="D139"/>
  <c r="M139" i="62"/>
  <c r="J139"/>
  <c r="G139"/>
  <c r="D139"/>
  <c r="M139" i="63"/>
  <c r="J139"/>
  <c r="G139"/>
  <c r="D139"/>
  <c r="M139" i="64"/>
  <c r="J139"/>
  <c r="G139"/>
  <c r="D139"/>
  <c r="M139" i="44"/>
  <c r="J139"/>
  <c r="G139"/>
  <c r="D139"/>
  <c r="M140" i="45"/>
  <c r="J140"/>
  <c r="G140"/>
  <c r="D140"/>
  <c r="M139" i="46"/>
  <c r="J139"/>
  <c r="G139"/>
  <c r="D139"/>
  <c r="M139" i="47"/>
  <c r="J139"/>
  <c r="G139"/>
  <c r="D139"/>
  <c r="M139" i="41"/>
  <c r="J139"/>
  <c r="G139"/>
  <c r="D139"/>
  <c r="M139" i="90"/>
  <c r="J139"/>
  <c r="G139"/>
  <c r="D139"/>
  <c r="M140" i="42"/>
  <c r="J140"/>
  <c r="G140"/>
  <c r="D140"/>
  <c r="M139" i="43"/>
  <c r="J139"/>
  <c r="G139"/>
  <c r="D139"/>
  <c r="M139" i="29"/>
  <c r="J139"/>
  <c r="G139"/>
  <c r="D139"/>
  <c r="M139" i="30"/>
  <c r="J139"/>
  <c r="G139"/>
  <c r="D139"/>
  <c r="M140" i="31"/>
  <c r="J140"/>
  <c r="G140"/>
  <c r="D140"/>
  <c r="M140" i="32"/>
  <c r="J140"/>
  <c r="G140"/>
  <c r="D140"/>
  <c r="M139" i="33"/>
  <c r="J139"/>
  <c r="G139"/>
  <c r="D139"/>
  <c r="M139" i="34"/>
  <c r="J139"/>
  <c r="G139"/>
  <c r="D139"/>
  <c r="M139" i="35"/>
  <c r="J139"/>
  <c r="G139"/>
  <c r="D139"/>
  <c r="M139" i="36"/>
  <c r="J139"/>
  <c r="G139"/>
  <c r="D139"/>
  <c r="M139" i="37"/>
  <c r="J139"/>
  <c r="G139"/>
  <c r="D139"/>
  <c r="M139" i="38"/>
  <c r="J139"/>
  <c r="G139"/>
  <c r="D139"/>
  <c r="M139" i="39"/>
  <c r="J139"/>
  <c r="G139"/>
  <c r="D139"/>
  <c r="M139" i="40"/>
  <c r="J139"/>
  <c r="G139"/>
  <c r="D139"/>
  <c r="M139" i="21"/>
  <c r="J139"/>
  <c r="G139"/>
  <c r="D139"/>
  <c r="M139" i="22"/>
  <c r="J139"/>
  <c r="G139"/>
  <c r="D139"/>
  <c r="M139" i="23"/>
  <c r="J139"/>
  <c r="G139"/>
  <c r="D139"/>
  <c r="M139" i="24"/>
  <c r="J139"/>
  <c r="G139"/>
  <c r="D139"/>
  <c r="M139" i="25"/>
  <c r="J139"/>
  <c r="G139"/>
  <c r="D139"/>
  <c r="M139" i="26"/>
  <c r="J139"/>
  <c r="G139"/>
  <c r="D139"/>
  <c r="M139" i="27"/>
  <c r="J139"/>
  <c r="G139"/>
  <c r="D139"/>
  <c r="M139" i="28"/>
  <c r="J139"/>
  <c r="G139"/>
  <c r="D139"/>
  <c r="M139" i="65"/>
  <c r="J139"/>
  <c r="G139"/>
  <c r="D139"/>
  <c r="M139" i="67"/>
  <c r="J139"/>
  <c r="G139"/>
  <c r="D139"/>
  <c r="M139" i="68"/>
  <c r="J139"/>
  <c r="G139"/>
  <c r="D139"/>
  <c r="M139" i="69"/>
  <c r="J139"/>
  <c r="G139"/>
  <c r="D139"/>
  <c r="M139" i="70"/>
  <c r="J139"/>
  <c r="G139"/>
  <c r="D139"/>
  <c r="M139" i="71"/>
  <c r="J139"/>
  <c r="G139"/>
  <c r="D139"/>
  <c r="M139" i="72"/>
  <c r="J139"/>
  <c r="G139"/>
  <c r="D139"/>
  <c r="M139" i="73"/>
  <c r="J139"/>
  <c r="G139"/>
  <c r="D139"/>
  <c r="M139" i="74"/>
  <c r="J139"/>
  <c r="G139"/>
  <c r="D139"/>
  <c r="M139" i="75"/>
  <c r="J139"/>
  <c r="G139"/>
  <c r="D139"/>
  <c r="M139" i="89"/>
  <c r="J139"/>
  <c r="G139"/>
  <c r="D139"/>
  <c r="M139" i="76"/>
  <c r="J139"/>
  <c r="G139"/>
  <c r="D139"/>
  <c r="M139" i="77"/>
  <c r="J139"/>
  <c r="G139"/>
  <c r="D139"/>
  <c r="M139" i="78"/>
  <c r="J139"/>
  <c r="G139"/>
  <c r="D139"/>
  <c r="M139" i="79"/>
  <c r="J139"/>
  <c r="G139"/>
  <c r="D139"/>
  <c r="M139" i="80"/>
  <c r="J139"/>
  <c r="G139"/>
  <c r="D139"/>
  <c r="M139" i="81"/>
  <c r="J139"/>
  <c r="G139"/>
  <c r="D139"/>
  <c r="M139" i="82"/>
  <c r="J139"/>
  <c r="G139"/>
  <c r="D139"/>
  <c r="M139" i="83"/>
  <c r="J139"/>
  <c r="G139"/>
  <c r="D139"/>
  <c r="M139" i="84"/>
  <c r="J139"/>
  <c r="G139"/>
  <c r="D139"/>
  <c r="M139" i="86"/>
  <c r="J139"/>
  <c r="G139"/>
  <c r="D139"/>
  <c r="M139" i="85"/>
  <c r="J139"/>
  <c r="G139"/>
  <c r="D139"/>
  <c r="M139" i="87"/>
  <c r="J139"/>
  <c r="G139"/>
  <c r="D139"/>
  <c r="M139" i="88"/>
  <c r="J139"/>
  <c r="G139"/>
  <c r="D139"/>
  <c r="M105"/>
  <c r="J105"/>
  <c r="G105"/>
  <c r="D105"/>
  <c r="M105" i="87"/>
  <c r="J105"/>
  <c r="G105"/>
  <c r="D105"/>
  <c r="M105" i="85"/>
  <c r="J105"/>
  <c r="G105"/>
  <c r="D105"/>
  <c r="M105" i="86"/>
  <c r="J105"/>
  <c r="G105"/>
  <c r="D105"/>
  <c r="M105" i="84"/>
  <c r="J105"/>
  <c r="G105"/>
  <c r="D105"/>
  <c r="M105" i="83"/>
  <c r="J105"/>
  <c r="G105"/>
  <c r="D105"/>
  <c r="M105" i="82"/>
  <c r="J105"/>
  <c r="G105"/>
  <c r="D105"/>
  <c r="M105" i="81"/>
  <c r="J105"/>
  <c r="G105"/>
  <c r="D105"/>
  <c r="M105" i="80"/>
  <c r="J105"/>
  <c r="G105"/>
  <c r="D105"/>
  <c r="M105" i="79"/>
  <c r="J105"/>
  <c r="G105"/>
  <c r="D105"/>
  <c r="M105" i="78"/>
  <c r="J105"/>
  <c r="G105"/>
  <c r="D105"/>
  <c r="M105" i="77"/>
  <c r="J105"/>
  <c r="G105"/>
  <c r="D105"/>
  <c r="M105" i="76"/>
  <c r="J105"/>
  <c r="G105"/>
  <c r="D105"/>
  <c r="M105" i="89"/>
  <c r="J105"/>
  <c r="G105"/>
  <c r="D105"/>
  <c r="M105" i="75"/>
  <c r="J105"/>
  <c r="G105"/>
  <c r="D105"/>
  <c r="M105" i="74"/>
  <c r="J105"/>
  <c r="G105"/>
  <c r="D105"/>
  <c r="M105" i="73"/>
  <c r="J105"/>
  <c r="G105"/>
  <c r="D105"/>
  <c r="M105" i="72"/>
  <c r="J105"/>
  <c r="G105"/>
  <c r="D105"/>
  <c r="M105" i="71"/>
  <c r="J105"/>
  <c r="G105"/>
  <c r="D105"/>
  <c r="M105" i="70"/>
  <c r="J105"/>
  <c r="G105"/>
  <c r="D105"/>
  <c r="M105" i="69"/>
  <c r="J105"/>
  <c r="G105"/>
  <c r="D105"/>
  <c r="M105" i="68"/>
  <c r="J105"/>
  <c r="G105"/>
  <c r="D105"/>
  <c r="M105" i="67"/>
  <c r="J105"/>
  <c r="G105"/>
  <c r="D105"/>
  <c r="M105" i="65"/>
  <c r="J105"/>
  <c r="G105"/>
  <c r="D105"/>
  <c r="M105" i="28"/>
  <c r="J105"/>
  <c r="G105"/>
  <c r="D105"/>
  <c r="M105" i="27"/>
  <c r="J105"/>
  <c r="G105"/>
  <c r="D105"/>
  <c r="M105" i="26"/>
  <c r="J105"/>
  <c r="G105"/>
  <c r="D105"/>
  <c r="M105" i="25"/>
  <c r="J105"/>
  <c r="G105"/>
  <c r="D105"/>
  <c r="M105" i="24"/>
  <c r="J105"/>
  <c r="G105"/>
  <c r="D105"/>
  <c r="M105" i="23"/>
  <c r="J105"/>
  <c r="G105"/>
  <c r="D105"/>
  <c r="M105" i="22"/>
  <c r="J105"/>
  <c r="G105"/>
  <c r="D105"/>
  <c r="M105" i="21"/>
  <c r="J105"/>
  <c r="G105"/>
  <c r="D105"/>
  <c r="M105" i="40"/>
  <c r="J105"/>
  <c r="G105"/>
  <c r="D105"/>
  <c r="M105" i="39"/>
  <c r="J105"/>
  <c r="G105"/>
  <c r="D105"/>
  <c r="M105" i="38"/>
  <c r="J105"/>
  <c r="G105"/>
  <c r="D105"/>
  <c r="M105" i="37"/>
  <c r="J105"/>
  <c r="G105"/>
  <c r="D105"/>
  <c r="M105" i="36"/>
  <c r="J105"/>
  <c r="G105"/>
  <c r="D105"/>
  <c r="M105" i="35"/>
  <c r="J105"/>
  <c r="G105"/>
  <c r="D105"/>
  <c r="M105" i="34"/>
  <c r="J105"/>
  <c r="G105"/>
  <c r="D105"/>
  <c r="M105" i="33"/>
  <c r="J105"/>
  <c r="G105"/>
  <c r="D105"/>
  <c r="M106" i="32"/>
  <c r="J106"/>
  <c r="G106"/>
  <c r="D106"/>
  <c r="M106" i="31"/>
  <c r="J106"/>
  <c r="G106"/>
  <c r="D106"/>
  <c r="M105" i="30"/>
  <c r="J105"/>
  <c r="G105"/>
  <c r="D105"/>
  <c r="M105" i="29"/>
  <c r="J105"/>
  <c r="G105"/>
  <c r="D105"/>
  <c r="M105" i="43"/>
  <c r="J105"/>
  <c r="G105"/>
  <c r="D105"/>
  <c r="M106" i="42"/>
  <c r="J106"/>
  <c r="G106"/>
  <c r="D106"/>
  <c r="M105" i="90"/>
  <c r="J105"/>
  <c r="G105"/>
  <c r="D105"/>
  <c r="M105" i="41"/>
  <c r="J105"/>
  <c r="G105"/>
  <c r="D105"/>
  <c r="M105" i="47"/>
  <c r="J105"/>
  <c r="G105"/>
  <c r="D105"/>
  <c r="M105" i="46"/>
  <c r="J105"/>
  <c r="G105"/>
  <c r="D105"/>
  <c r="M106" i="45"/>
  <c r="J106"/>
  <c r="G106"/>
  <c r="D106"/>
  <c r="M105" i="44"/>
  <c r="J105"/>
  <c r="G105"/>
  <c r="D105"/>
  <c r="M105" i="64"/>
  <c r="J105"/>
  <c r="G105"/>
  <c r="D105"/>
  <c r="M105" i="63"/>
  <c r="J105"/>
  <c r="G105"/>
  <c r="D105"/>
  <c r="M105" i="62"/>
  <c r="J105"/>
  <c r="G105"/>
  <c r="D105"/>
  <c r="M105" i="61"/>
  <c r="J105"/>
  <c r="G105"/>
  <c r="D105"/>
  <c r="M105" i="60"/>
  <c r="J105"/>
  <c r="G105"/>
  <c r="D105"/>
  <c r="M106" i="59"/>
  <c r="J106"/>
  <c r="G106"/>
  <c r="D106"/>
  <c r="M106" i="58"/>
  <c r="J106"/>
  <c r="G106"/>
  <c r="D106"/>
  <c r="M105" i="57"/>
  <c r="J105"/>
  <c r="G105"/>
  <c r="D105"/>
  <c r="M106" i="56"/>
  <c r="J106"/>
  <c r="G106"/>
  <c r="D106"/>
  <c r="M105" i="55"/>
  <c r="J105"/>
  <c r="G105"/>
  <c r="D105"/>
  <c r="M105" i="54"/>
  <c r="J105"/>
  <c r="G105"/>
  <c r="D105"/>
  <c r="M105" i="53"/>
  <c r="J105"/>
  <c r="G105"/>
  <c r="D105"/>
  <c r="M105" i="52"/>
  <c r="J105"/>
  <c r="G105"/>
  <c r="D105"/>
  <c r="M92"/>
  <c r="J92"/>
  <c r="G92"/>
  <c r="D92"/>
  <c r="M92" i="53"/>
  <c r="J92"/>
  <c r="G92"/>
  <c r="D92"/>
  <c r="M92" i="54"/>
  <c r="J92"/>
  <c r="G92"/>
  <c r="D92"/>
  <c r="M92" i="55"/>
  <c r="J92"/>
  <c r="G92"/>
  <c r="D92"/>
  <c r="M93" i="56"/>
  <c r="J93"/>
  <c r="G93"/>
  <c r="D93"/>
  <c r="M92" i="57"/>
  <c r="J92"/>
  <c r="G92"/>
  <c r="D92"/>
  <c r="M93" i="58"/>
  <c r="J93"/>
  <c r="G93"/>
  <c r="D93"/>
  <c r="M93" i="59"/>
  <c r="J93"/>
  <c r="G93"/>
  <c r="D93"/>
  <c r="M92" i="60"/>
  <c r="J92"/>
  <c r="G92"/>
  <c r="D92"/>
  <c r="M92" i="61"/>
  <c r="J92"/>
  <c r="G92"/>
  <c r="D92"/>
  <c r="M92" i="62"/>
  <c r="J92"/>
  <c r="G92"/>
  <c r="D92"/>
  <c r="M92" i="63"/>
  <c r="J92"/>
  <c r="G92"/>
  <c r="D92"/>
  <c r="M92" i="64"/>
  <c r="J92"/>
  <c r="G92"/>
  <c r="D92"/>
  <c r="M92" i="44"/>
  <c r="J92"/>
  <c r="G92"/>
  <c r="D92"/>
  <c r="M93" i="45"/>
  <c r="J93"/>
  <c r="G93"/>
  <c r="D93"/>
  <c r="M92" i="46"/>
  <c r="J92"/>
  <c r="G92"/>
  <c r="D92"/>
  <c r="M92" i="47"/>
  <c r="J92"/>
  <c r="G92"/>
  <c r="D92"/>
  <c r="M92" i="41"/>
  <c r="J92"/>
  <c r="G92"/>
  <c r="D92"/>
  <c r="M92" i="90"/>
  <c r="J92"/>
  <c r="G92"/>
  <c r="D92"/>
  <c r="M93" i="42"/>
  <c r="J93"/>
  <c r="G93"/>
  <c r="D93"/>
  <c r="M92" i="43"/>
  <c r="J92"/>
  <c r="G92"/>
  <c r="D92"/>
  <c r="M92" i="29"/>
  <c r="J92"/>
  <c r="G92"/>
  <c r="D92"/>
  <c r="M92" i="30"/>
  <c r="J92"/>
  <c r="G92"/>
  <c r="D92"/>
  <c r="M93" i="31"/>
  <c r="J93"/>
  <c r="G93"/>
  <c r="D93"/>
  <c r="M93" i="32"/>
  <c r="J93"/>
  <c r="G93"/>
  <c r="D93"/>
  <c r="M92" i="33"/>
  <c r="J92"/>
  <c r="G92"/>
  <c r="D92"/>
  <c r="M92" i="34"/>
  <c r="J92"/>
  <c r="G92"/>
  <c r="D92"/>
  <c r="M92" i="35"/>
  <c r="J92"/>
  <c r="G92"/>
  <c r="D92"/>
  <c r="M92" i="36"/>
  <c r="J92"/>
  <c r="G92"/>
  <c r="D92"/>
  <c r="M92" i="37"/>
  <c r="J92"/>
  <c r="G92"/>
  <c r="D92"/>
  <c r="M92" i="38"/>
  <c r="J92"/>
  <c r="G92"/>
  <c r="D92"/>
  <c r="M92" i="39"/>
  <c r="J92"/>
  <c r="G92"/>
  <c r="D92"/>
  <c r="M92" i="40"/>
  <c r="J92"/>
  <c r="G92"/>
  <c r="D92"/>
  <c r="M92" i="21"/>
  <c r="J92"/>
  <c r="G92"/>
  <c r="D92"/>
  <c r="M92" i="22"/>
  <c r="J92"/>
  <c r="G92"/>
  <c r="D92"/>
  <c r="M92" i="23"/>
  <c r="J92"/>
  <c r="G92"/>
  <c r="D92"/>
  <c r="M92" i="24"/>
  <c r="J92"/>
  <c r="G92"/>
  <c r="D92"/>
  <c r="M92" i="25"/>
  <c r="J92"/>
  <c r="G92"/>
  <c r="D92"/>
  <c r="M92" i="26"/>
  <c r="J92"/>
  <c r="G92"/>
  <c r="D92"/>
  <c r="M92" i="27"/>
  <c r="J92"/>
  <c r="G92"/>
  <c r="D92"/>
  <c r="M92" i="28"/>
  <c r="J92"/>
  <c r="G92"/>
  <c r="D92"/>
  <c r="M92" i="65"/>
  <c r="J92"/>
  <c r="G92"/>
  <c r="D92"/>
  <c r="M92" i="67"/>
  <c r="J92"/>
  <c r="G92"/>
  <c r="D92"/>
  <c r="M92" i="68"/>
  <c r="J92"/>
  <c r="G92"/>
  <c r="D92"/>
  <c r="M92" i="69"/>
  <c r="J92"/>
  <c r="G92"/>
  <c r="D92"/>
  <c r="M92" i="70"/>
  <c r="J92"/>
  <c r="G92"/>
  <c r="D92"/>
  <c r="M92" i="71"/>
  <c r="J92"/>
  <c r="G92"/>
  <c r="D92"/>
  <c r="M92" i="72"/>
  <c r="J92"/>
  <c r="G92"/>
  <c r="D92"/>
  <c r="M92" i="73"/>
  <c r="J92"/>
  <c r="G92"/>
  <c r="D92"/>
  <c r="M92" i="74"/>
  <c r="J92"/>
  <c r="G92"/>
  <c r="D92"/>
  <c r="M92" i="75"/>
  <c r="J92"/>
  <c r="G92"/>
  <c r="D92"/>
  <c r="M92" i="89"/>
  <c r="J92"/>
  <c r="G92"/>
  <c r="D92"/>
  <c r="M92" i="76"/>
  <c r="J92"/>
  <c r="G92"/>
  <c r="D92"/>
  <c r="M92" i="77"/>
  <c r="J92"/>
  <c r="G92"/>
  <c r="D92"/>
  <c r="M92" i="78"/>
  <c r="J92"/>
  <c r="G92"/>
  <c r="D92"/>
  <c r="M92" i="79"/>
  <c r="J92"/>
  <c r="G92"/>
  <c r="D92"/>
  <c r="M92" i="80"/>
  <c r="J92"/>
  <c r="G92"/>
  <c r="D92"/>
  <c r="M92" i="81"/>
  <c r="J92"/>
  <c r="G92"/>
  <c r="D92"/>
  <c r="M92" i="82"/>
  <c r="J92"/>
  <c r="G92"/>
  <c r="D92"/>
  <c r="M92" i="83"/>
  <c r="J92"/>
  <c r="G92"/>
  <c r="D92"/>
  <c r="M92" i="84"/>
  <c r="J92"/>
  <c r="G92"/>
  <c r="D92"/>
  <c r="M92" i="86"/>
  <c r="J92"/>
  <c r="G92"/>
  <c r="D92"/>
  <c r="M92" i="85"/>
  <c r="J92"/>
  <c r="G92"/>
  <c r="D92"/>
  <c r="M92" i="87"/>
  <c r="J92"/>
  <c r="G92"/>
  <c r="D92"/>
  <c r="M92" i="88"/>
  <c r="J92"/>
  <c r="G92"/>
  <c r="D92"/>
  <c r="M68"/>
  <c r="J68"/>
  <c r="G68"/>
  <c r="D68"/>
  <c r="M68" i="87"/>
  <c r="J68"/>
  <c r="G68"/>
  <c r="D68"/>
  <c r="M68" i="85"/>
  <c r="J68"/>
  <c r="G68"/>
  <c r="D68"/>
  <c r="M68" i="86"/>
  <c r="J68"/>
  <c r="G68"/>
  <c r="D68"/>
  <c r="M68" i="84"/>
  <c r="J68"/>
  <c r="G68"/>
  <c r="D68"/>
  <c r="M68" i="83"/>
  <c r="J68"/>
  <c r="G68"/>
  <c r="D68"/>
  <c r="M68" i="82"/>
  <c r="J68"/>
  <c r="G68"/>
  <c r="D68"/>
  <c r="M68" i="81"/>
  <c r="J68"/>
  <c r="G68"/>
  <c r="D68"/>
  <c r="M68" i="80"/>
  <c r="J68"/>
  <c r="G68"/>
  <c r="D68"/>
  <c r="M68" i="79"/>
  <c r="J68"/>
  <c r="G68"/>
  <c r="D68"/>
  <c r="M68" i="78"/>
  <c r="J68"/>
  <c r="G68"/>
  <c r="D68"/>
  <c r="M68" i="77"/>
  <c r="J68"/>
  <c r="G68"/>
  <c r="D68"/>
  <c r="M68" i="76"/>
  <c r="J68"/>
  <c r="G68"/>
  <c r="D68"/>
  <c r="M68" i="89"/>
  <c r="J68"/>
  <c r="G68"/>
  <c r="D68"/>
  <c r="M68" i="75"/>
  <c r="J68"/>
  <c r="G68"/>
  <c r="D68"/>
  <c r="M68" i="74"/>
  <c r="J68"/>
  <c r="G68"/>
  <c r="D68"/>
  <c r="M68" i="73"/>
  <c r="J68"/>
  <c r="G68"/>
  <c r="D68"/>
  <c r="M68" i="72"/>
  <c r="J68"/>
  <c r="G68"/>
  <c r="D68"/>
  <c r="M68" i="71"/>
  <c r="J68"/>
  <c r="G68"/>
  <c r="D68"/>
  <c r="M68" i="70"/>
  <c r="J68"/>
  <c r="G68"/>
  <c r="D68"/>
  <c r="M68" i="69"/>
  <c r="J68"/>
  <c r="G68"/>
  <c r="D68"/>
  <c r="M68" i="68"/>
  <c r="J68"/>
  <c r="G68"/>
  <c r="D68"/>
  <c r="M68" i="67"/>
  <c r="J68"/>
  <c r="G68"/>
  <c r="D68"/>
  <c r="M68" i="65"/>
  <c r="J68"/>
  <c r="G68"/>
  <c r="D68"/>
  <c r="M68" i="28"/>
  <c r="J68"/>
  <c r="G68"/>
  <c r="D68"/>
  <c r="M68" i="27"/>
  <c r="J68"/>
  <c r="G68"/>
  <c r="D68"/>
  <c r="M68" i="26"/>
  <c r="J68"/>
  <c r="G68"/>
  <c r="D68"/>
  <c r="M68" i="25"/>
  <c r="J68"/>
  <c r="G68"/>
  <c r="D68"/>
  <c r="M68" i="24"/>
  <c r="J68"/>
  <c r="G68"/>
  <c r="D68"/>
  <c r="M68" i="23"/>
  <c r="J68"/>
  <c r="G68"/>
  <c r="D68"/>
  <c r="M68" i="22"/>
  <c r="J68"/>
  <c r="G68"/>
  <c r="D68"/>
  <c r="M68" i="21"/>
  <c r="J68"/>
  <c r="G68"/>
  <c r="D68"/>
  <c r="M68" i="40"/>
  <c r="J68"/>
  <c r="G68"/>
  <c r="D68"/>
  <c r="M68" i="39"/>
  <c r="J68"/>
  <c r="G68"/>
  <c r="D68"/>
  <c r="M68" i="38"/>
  <c r="J68"/>
  <c r="G68"/>
  <c r="D68"/>
  <c r="M68" i="37"/>
  <c r="J68"/>
  <c r="G68"/>
  <c r="D68"/>
  <c r="M68" i="36"/>
  <c r="J68"/>
  <c r="G68"/>
  <c r="D68"/>
  <c r="M68" i="35"/>
  <c r="J68"/>
  <c r="G68"/>
  <c r="D68"/>
  <c r="M68" i="34"/>
  <c r="J68"/>
  <c r="G68"/>
  <c r="D68"/>
  <c r="M68" i="33"/>
  <c r="J68"/>
  <c r="G68"/>
  <c r="D68"/>
  <c r="M69" i="32"/>
  <c r="J69"/>
  <c r="G69"/>
  <c r="D69"/>
  <c r="M69" i="31"/>
  <c r="J69"/>
  <c r="G69"/>
  <c r="D69"/>
  <c r="M68" i="30"/>
  <c r="J68"/>
  <c r="G68"/>
  <c r="D68"/>
  <c r="M68" i="29"/>
  <c r="J68"/>
  <c r="G68"/>
  <c r="D68"/>
  <c r="M68" i="43"/>
  <c r="J68"/>
  <c r="G68"/>
  <c r="D68"/>
  <c r="M69" i="42"/>
  <c r="J69"/>
  <c r="G69"/>
  <c r="D69"/>
  <c r="M68" i="90"/>
  <c r="J68"/>
  <c r="G68"/>
  <c r="D68"/>
  <c r="M68" i="41"/>
  <c r="J68"/>
  <c r="G68"/>
  <c r="D68"/>
  <c r="M68" i="47"/>
  <c r="J68"/>
  <c r="G68"/>
  <c r="D68"/>
  <c r="M68" i="46"/>
  <c r="J68"/>
  <c r="G68"/>
  <c r="D68"/>
  <c r="M69" i="45"/>
  <c r="J69"/>
  <c r="G69"/>
  <c r="D69"/>
  <c r="M68" i="44"/>
  <c r="J68"/>
  <c r="G68"/>
  <c r="D68"/>
  <c r="M68" i="64"/>
  <c r="J68"/>
  <c r="G68"/>
  <c r="D68"/>
  <c r="M68" i="63"/>
  <c r="J68"/>
  <c r="G68"/>
  <c r="D68"/>
  <c r="M68" i="62"/>
  <c r="J68"/>
  <c r="G68"/>
  <c r="D68"/>
  <c r="M68" i="61"/>
  <c r="J68"/>
  <c r="G68"/>
  <c r="D68"/>
  <c r="M68" i="60"/>
  <c r="J68"/>
  <c r="G68"/>
  <c r="D68"/>
  <c r="M69" i="59"/>
  <c r="J69"/>
  <c r="G69"/>
  <c r="D69"/>
  <c r="M69" i="58"/>
  <c r="J69"/>
  <c r="G69"/>
  <c r="D69"/>
  <c r="M68" i="57"/>
  <c r="J68"/>
  <c r="G68"/>
  <c r="D68"/>
  <c r="M69" i="56"/>
  <c r="J69"/>
  <c r="G69"/>
  <c r="D69"/>
  <c r="M68" i="55"/>
  <c r="J68"/>
  <c r="G68"/>
  <c r="D68"/>
  <c r="M68" i="54"/>
  <c r="J68"/>
  <c r="G68"/>
  <c r="D68"/>
  <c r="M68" i="53"/>
  <c r="J68"/>
  <c r="G68"/>
  <c r="D68"/>
  <c r="M68" i="52"/>
  <c r="J68"/>
  <c r="G68"/>
  <c r="D68"/>
  <c r="M43"/>
  <c r="J43"/>
  <c r="G43"/>
  <c r="D43"/>
  <c r="M43" i="53"/>
  <c r="J43"/>
  <c r="G43"/>
  <c r="D43"/>
  <c r="M43" i="54"/>
  <c r="J43"/>
  <c r="G43"/>
  <c r="D43"/>
  <c r="M43" i="55"/>
  <c r="J43"/>
  <c r="G43"/>
  <c r="D43"/>
  <c r="M44" i="56"/>
  <c r="J44"/>
  <c r="G44"/>
  <c r="D44"/>
  <c r="M43" i="57"/>
  <c r="J43"/>
  <c r="G43"/>
  <c r="D43"/>
  <c r="M44" i="58"/>
  <c r="J44"/>
  <c r="G44"/>
  <c r="D44"/>
  <c r="M44" i="59"/>
  <c r="J44"/>
  <c r="G44"/>
  <c r="D44"/>
  <c r="M43" i="60"/>
  <c r="J43"/>
  <c r="G43"/>
  <c r="D43"/>
  <c r="M43" i="61"/>
  <c r="J43"/>
  <c r="G43"/>
  <c r="D43"/>
  <c r="M43" i="62"/>
  <c r="J43"/>
  <c r="G43"/>
  <c r="D43"/>
  <c r="M43" i="63"/>
  <c r="J43"/>
  <c r="G43"/>
  <c r="D43"/>
  <c r="M43" i="64"/>
  <c r="J43"/>
  <c r="G43"/>
  <c r="D43"/>
  <c r="M43" i="44"/>
  <c r="J43"/>
  <c r="G43"/>
  <c r="D43"/>
  <c r="M44" i="45"/>
  <c r="J44"/>
  <c r="G44"/>
  <c r="D44"/>
  <c r="M43" i="46"/>
  <c r="J43"/>
  <c r="G43"/>
  <c r="D43"/>
  <c r="M43" i="47"/>
  <c r="J43"/>
  <c r="G43"/>
  <c r="D43"/>
  <c r="M43" i="41"/>
  <c r="J43"/>
  <c r="G43"/>
  <c r="D43"/>
  <c r="M43" i="90"/>
  <c r="J43"/>
  <c r="G43"/>
  <c r="D43"/>
  <c r="M44" i="42"/>
  <c r="J44"/>
  <c r="G44"/>
  <c r="D44"/>
  <c r="M43" i="43"/>
  <c r="J43"/>
  <c r="G43"/>
  <c r="D43"/>
  <c r="M43" i="29"/>
  <c r="J43"/>
  <c r="G43"/>
  <c r="D43"/>
  <c r="M43" i="30"/>
  <c r="J43"/>
  <c r="G43"/>
  <c r="D43"/>
  <c r="M44" i="31"/>
  <c r="J44"/>
  <c r="G44"/>
  <c r="D44"/>
  <c r="M44" i="32"/>
  <c r="J44"/>
  <c r="G44"/>
  <c r="D44"/>
  <c r="M43" i="33"/>
  <c r="J43"/>
  <c r="G43"/>
  <c r="D43"/>
  <c r="M43" i="34"/>
  <c r="J43"/>
  <c r="G43"/>
  <c r="D43"/>
  <c r="M43" i="35"/>
  <c r="J43"/>
  <c r="G43"/>
  <c r="D43"/>
  <c r="M43" i="36"/>
  <c r="J43"/>
  <c r="G43"/>
  <c r="D43"/>
  <c r="M43" i="37"/>
  <c r="J43"/>
  <c r="G43"/>
  <c r="D43"/>
  <c r="M43" i="38"/>
  <c r="J43"/>
  <c r="G43"/>
  <c r="D43"/>
  <c r="M43" i="39"/>
  <c r="J43"/>
  <c r="G43"/>
  <c r="D43"/>
  <c r="M43" i="40"/>
  <c r="J43"/>
  <c r="G43"/>
  <c r="D43"/>
  <c r="M43" i="21"/>
  <c r="J43"/>
  <c r="G43"/>
  <c r="D43"/>
  <c r="M43" i="22"/>
  <c r="J43"/>
  <c r="G43"/>
  <c r="D43"/>
  <c r="M43" i="23"/>
  <c r="J43"/>
  <c r="G43"/>
  <c r="D43"/>
  <c r="M43" i="24"/>
  <c r="J43"/>
  <c r="G43"/>
  <c r="D43"/>
  <c r="M43" i="25"/>
  <c r="J43"/>
  <c r="G43"/>
  <c r="D43"/>
  <c r="M43" i="26"/>
  <c r="J43"/>
  <c r="G43"/>
  <c r="D43"/>
  <c r="M43" i="27"/>
  <c r="J43"/>
  <c r="G43"/>
  <c r="D43"/>
  <c r="M43" i="28"/>
  <c r="J43"/>
  <c r="G43"/>
  <c r="D43"/>
  <c r="M43" i="65"/>
  <c r="J43"/>
  <c r="G43"/>
  <c r="D43"/>
  <c r="M43" i="66"/>
  <c r="J43"/>
  <c r="G43"/>
  <c r="D43"/>
  <c r="M43" i="67"/>
  <c r="J43"/>
  <c r="G43"/>
  <c r="D43"/>
  <c r="M43" i="68"/>
  <c r="J43"/>
  <c r="G43"/>
  <c r="D43"/>
  <c r="M43" i="69"/>
  <c r="J43"/>
  <c r="G43"/>
  <c r="D43"/>
  <c r="M43" i="70"/>
  <c r="J43"/>
  <c r="G43"/>
  <c r="D43"/>
  <c r="M43" i="71"/>
  <c r="J43"/>
  <c r="G43"/>
  <c r="D43"/>
  <c r="M43" i="72"/>
  <c r="J43"/>
  <c r="G43"/>
  <c r="D43"/>
  <c r="M43" i="73"/>
  <c r="J43"/>
  <c r="G43"/>
  <c r="D43"/>
  <c r="M43" i="74"/>
  <c r="J43"/>
  <c r="G43"/>
  <c r="D43"/>
  <c r="M43" i="75"/>
  <c r="J43"/>
  <c r="G43"/>
  <c r="D43"/>
  <c r="M43" i="89"/>
  <c r="J43"/>
  <c r="G43"/>
  <c r="D43"/>
  <c r="M43" i="76"/>
  <c r="J43"/>
  <c r="G43"/>
  <c r="D43"/>
  <c r="M43" i="77"/>
  <c r="J43"/>
  <c r="G43"/>
  <c r="D43"/>
  <c r="M43" i="78"/>
  <c r="J43"/>
  <c r="G43"/>
  <c r="D43"/>
  <c r="M43" i="79"/>
  <c r="J43"/>
  <c r="G43"/>
  <c r="D43"/>
  <c r="M43" i="80"/>
  <c r="J43"/>
  <c r="G43"/>
  <c r="D43"/>
  <c r="M43" i="81"/>
  <c r="J43"/>
  <c r="G43"/>
  <c r="D43"/>
  <c r="M43" i="82"/>
  <c r="J43"/>
  <c r="G43"/>
  <c r="D43"/>
  <c r="M43" i="83"/>
  <c r="J43"/>
  <c r="G43"/>
  <c r="D43"/>
  <c r="M43" i="84"/>
  <c r="J43"/>
  <c r="G43"/>
  <c r="D43"/>
  <c r="M43" i="85"/>
  <c r="J43"/>
  <c r="G43"/>
  <c r="D43"/>
  <c r="M43" i="86"/>
  <c r="J43"/>
  <c r="G43"/>
  <c r="D43"/>
  <c r="M43" i="87"/>
  <c r="J43"/>
  <c r="G43"/>
  <c r="D43"/>
  <c r="M43" i="88"/>
  <c r="J43"/>
  <c r="G43"/>
  <c r="D43"/>
  <c r="G12"/>
  <c r="G12" i="85"/>
  <c r="G12" i="81"/>
  <c r="G12" i="80"/>
  <c r="G12" i="79"/>
  <c r="G12" i="76"/>
  <c r="G12" i="89"/>
  <c r="G12" i="75"/>
  <c r="G12" i="74"/>
  <c r="G12" i="73"/>
  <c r="G12" i="71"/>
  <c r="G12" i="70"/>
  <c r="G12" i="69"/>
  <c r="G12" i="68"/>
  <c r="G12" i="66"/>
  <c r="G12" i="65"/>
  <c r="G12" i="25"/>
  <c r="G12" i="24"/>
  <c r="G12" i="22"/>
  <c r="G12" i="21"/>
  <c r="G12" i="40"/>
  <c r="G12" i="37"/>
  <c r="G12" i="36"/>
  <c r="G12" i="35"/>
  <c r="G12" i="34"/>
  <c r="G12" i="33"/>
  <c r="G12" i="32"/>
  <c r="G12" i="31"/>
  <c r="G12" i="30"/>
  <c r="G12" i="29"/>
  <c r="G12" i="43"/>
  <c r="G12" i="42"/>
  <c r="G12" i="90"/>
  <c r="G12" i="46"/>
  <c r="G12" i="45"/>
  <c r="G12" i="64"/>
  <c r="G12" i="63"/>
  <c r="G12" i="61"/>
  <c r="G12" i="60"/>
  <c r="G12" i="59"/>
  <c r="G12" i="57"/>
  <c r="M149" i="88"/>
  <c r="K151" s="1"/>
  <c r="J149"/>
  <c r="H151" s="1"/>
  <c r="G149"/>
  <c r="E151" s="1"/>
  <c r="D149"/>
  <c r="B151" s="1"/>
  <c r="M149" i="87"/>
  <c r="K151" s="1"/>
  <c r="J149"/>
  <c r="H151" s="1"/>
  <c r="G149"/>
  <c r="E151" s="1"/>
  <c r="D149"/>
  <c r="B151" s="1"/>
  <c r="M149" i="85"/>
  <c r="K151" s="1"/>
  <c r="J149"/>
  <c r="H151" s="1"/>
  <c r="G149"/>
  <c r="E151" s="1"/>
  <c r="D149"/>
  <c r="B151" s="1"/>
  <c r="M149" i="86"/>
  <c r="K151" s="1"/>
  <c r="J149"/>
  <c r="H151" s="1"/>
  <c r="G149"/>
  <c r="E151" s="1"/>
  <c r="D149"/>
  <c r="B151" s="1"/>
  <c r="M149" i="84"/>
  <c r="K151" s="1"/>
  <c r="J149"/>
  <c r="H151" s="1"/>
  <c r="G149"/>
  <c r="E151" s="1"/>
  <c r="D149"/>
  <c r="B151" s="1"/>
  <c r="M149" i="83"/>
  <c r="K151" s="1"/>
  <c r="J149"/>
  <c r="H151" s="1"/>
  <c r="G149"/>
  <c r="E151" s="1"/>
  <c r="D149"/>
  <c r="B151" s="1"/>
  <c r="M149" i="82"/>
  <c r="K151" s="1"/>
  <c r="J149"/>
  <c r="H151" s="1"/>
  <c r="G149"/>
  <c r="E151" s="1"/>
  <c r="D149"/>
  <c r="B151" s="1"/>
  <c r="M149" i="81"/>
  <c r="K151" s="1"/>
  <c r="J149"/>
  <c r="H151" s="1"/>
  <c r="G149"/>
  <c r="E151" s="1"/>
  <c r="D149"/>
  <c r="B151" s="1"/>
  <c r="M149" i="80"/>
  <c r="K151" s="1"/>
  <c r="J149"/>
  <c r="H151" s="1"/>
  <c r="G149"/>
  <c r="E151" s="1"/>
  <c r="D149"/>
  <c r="B151" s="1"/>
  <c r="M149" i="79"/>
  <c r="K151" s="1"/>
  <c r="J149"/>
  <c r="H151" s="1"/>
  <c r="G149"/>
  <c r="E151" s="1"/>
  <c r="D149"/>
  <c r="B151" s="1"/>
  <c r="M149" i="78"/>
  <c r="K151" s="1"/>
  <c r="J149"/>
  <c r="H151" s="1"/>
  <c r="G149"/>
  <c r="E151" s="1"/>
  <c r="D149"/>
  <c r="B151" s="1"/>
  <c r="M149" i="77"/>
  <c r="K151" s="1"/>
  <c r="J149"/>
  <c r="H151" s="1"/>
  <c r="G149"/>
  <c r="E151" s="1"/>
  <c r="D149"/>
  <c r="B151" s="1"/>
  <c r="M149" i="76"/>
  <c r="K151" s="1"/>
  <c r="J149"/>
  <c r="H151" s="1"/>
  <c r="G149"/>
  <c r="E151" s="1"/>
  <c r="D149"/>
  <c r="B151" s="1"/>
  <c r="M149" i="89"/>
  <c r="K151" s="1"/>
  <c r="J149"/>
  <c r="H151" s="1"/>
  <c r="G149"/>
  <c r="E151" s="1"/>
  <c r="D149"/>
  <c r="B151" s="1"/>
  <c r="M149" i="75"/>
  <c r="K151" s="1"/>
  <c r="J149"/>
  <c r="H151" s="1"/>
  <c r="G149"/>
  <c r="E151" s="1"/>
  <c r="D149"/>
  <c r="B151" s="1"/>
  <c r="M149" i="74"/>
  <c r="K151" s="1"/>
  <c r="J149"/>
  <c r="H151" s="1"/>
  <c r="G149"/>
  <c r="E151" s="1"/>
  <c r="D149"/>
  <c r="B151" s="1"/>
  <c r="M149" i="73"/>
  <c r="K151" s="1"/>
  <c r="J149"/>
  <c r="H151" s="1"/>
  <c r="G149"/>
  <c r="E151" s="1"/>
  <c r="D149"/>
  <c r="B151" s="1"/>
  <c r="M149" i="72"/>
  <c r="K151" s="1"/>
  <c r="J149"/>
  <c r="H151" s="1"/>
  <c r="G149"/>
  <c r="E151" s="1"/>
  <c r="D149"/>
  <c r="B151" s="1"/>
  <c r="M149" i="71"/>
  <c r="K151" s="1"/>
  <c r="J149"/>
  <c r="H151" s="1"/>
  <c r="G149"/>
  <c r="E151" s="1"/>
  <c r="D149"/>
  <c r="B151" s="1"/>
  <c r="M149" i="70"/>
  <c r="K151" s="1"/>
  <c r="J149"/>
  <c r="H151" s="1"/>
  <c r="G149"/>
  <c r="E151" s="1"/>
  <c r="D149"/>
  <c r="B151" s="1"/>
  <c r="M149" i="69"/>
  <c r="K151" s="1"/>
  <c r="J149"/>
  <c r="H151" s="1"/>
  <c r="G149"/>
  <c r="E151" s="1"/>
  <c r="D149"/>
  <c r="B151" s="1"/>
  <c r="M149" i="68"/>
  <c r="K151" s="1"/>
  <c r="J149"/>
  <c r="H151" s="1"/>
  <c r="G149"/>
  <c r="E151" s="1"/>
  <c r="D149"/>
  <c r="B151" s="1"/>
  <c r="M149" i="67"/>
  <c r="K151" s="1"/>
  <c r="J149"/>
  <c r="H151" s="1"/>
  <c r="G149"/>
  <c r="E151" s="1"/>
  <c r="D149"/>
  <c r="B151" s="1"/>
  <c r="M149" i="65"/>
  <c r="K151" s="1"/>
  <c r="J149"/>
  <c r="H151" s="1"/>
  <c r="G149"/>
  <c r="E151" s="1"/>
  <c r="D149"/>
  <c r="B151" s="1"/>
  <c r="M149" i="28"/>
  <c r="K151" s="1"/>
  <c r="J149"/>
  <c r="H151" s="1"/>
  <c r="G149"/>
  <c r="E151" s="1"/>
  <c r="D149"/>
  <c r="B151" s="1"/>
  <c r="M149" i="27"/>
  <c r="K151" s="1"/>
  <c r="J149"/>
  <c r="H151" s="1"/>
  <c r="G149"/>
  <c r="E151" s="1"/>
  <c r="D149"/>
  <c r="B151" s="1"/>
  <c r="M149" i="26"/>
  <c r="K151" s="1"/>
  <c r="J149"/>
  <c r="H151" s="1"/>
  <c r="G149"/>
  <c r="E151" s="1"/>
  <c r="D149"/>
  <c r="B151" s="1"/>
  <c r="M149" i="25"/>
  <c r="K151" s="1"/>
  <c r="J149"/>
  <c r="H151" s="1"/>
  <c r="G149"/>
  <c r="E151" s="1"/>
  <c r="D149"/>
  <c r="B151" s="1"/>
  <c r="M149" i="24"/>
  <c r="K151" s="1"/>
  <c r="J149"/>
  <c r="H151" s="1"/>
  <c r="G149"/>
  <c r="E151" s="1"/>
  <c r="D149"/>
  <c r="B151" s="1"/>
  <c r="M149" i="23"/>
  <c r="K151" s="1"/>
  <c r="J149"/>
  <c r="H151" s="1"/>
  <c r="G149"/>
  <c r="E151" s="1"/>
  <c r="D149"/>
  <c r="B151" s="1"/>
  <c r="M149" i="22"/>
  <c r="K151" s="1"/>
  <c r="J149"/>
  <c r="H151" s="1"/>
  <c r="G149"/>
  <c r="E151" s="1"/>
  <c r="D149"/>
  <c r="B151" s="1"/>
  <c r="M149" i="21"/>
  <c r="K151" s="1"/>
  <c r="J149"/>
  <c r="H151" s="1"/>
  <c r="G149"/>
  <c r="E151" s="1"/>
  <c r="D149"/>
  <c r="B151" s="1"/>
  <c r="M149" i="40"/>
  <c r="K151" s="1"/>
  <c r="J149"/>
  <c r="H151" s="1"/>
  <c r="G149"/>
  <c r="E151" s="1"/>
  <c r="D149"/>
  <c r="B151" s="1"/>
  <c r="M149" i="39"/>
  <c r="K151" s="1"/>
  <c r="J149"/>
  <c r="H151" s="1"/>
  <c r="G149"/>
  <c r="E151" s="1"/>
  <c r="D149"/>
  <c r="B151" s="1"/>
  <c r="M149" i="38"/>
  <c r="K151" s="1"/>
  <c r="J149"/>
  <c r="H151" s="1"/>
  <c r="G149"/>
  <c r="E151" s="1"/>
  <c r="D149"/>
  <c r="B151" s="1"/>
  <c r="M149" i="37"/>
  <c r="K151" s="1"/>
  <c r="J149"/>
  <c r="H151" s="1"/>
  <c r="G149"/>
  <c r="E151" s="1"/>
  <c r="D149"/>
  <c r="B151" s="1"/>
  <c r="M149" i="36"/>
  <c r="K151" s="1"/>
  <c r="J149"/>
  <c r="H151" s="1"/>
  <c r="G149"/>
  <c r="E151" s="1"/>
  <c r="D149"/>
  <c r="B151" s="1"/>
  <c r="M149" i="35"/>
  <c r="K151" s="1"/>
  <c r="J149"/>
  <c r="H151" s="1"/>
  <c r="G149"/>
  <c r="E151" s="1"/>
  <c r="D149"/>
  <c r="B151" s="1"/>
  <c r="M149" i="34"/>
  <c r="K151" s="1"/>
  <c r="J149"/>
  <c r="H151" s="1"/>
  <c r="G149"/>
  <c r="E151" s="1"/>
  <c r="D149"/>
  <c r="B151" s="1"/>
  <c r="M149" i="33"/>
  <c r="K151" s="1"/>
  <c r="J149"/>
  <c r="H151" s="1"/>
  <c r="G149"/>
  <c r="E151" s="1"/>
  <c r="D149"/>
  <c r="B151" s="1"/>
  <c r="M150" i="32"/>
  <c r="K152" s="1"/>
  <c r="J150"/>
  <c r="H152" s="1"/>
  <c r="G150"/>
  <c r="E152" s="1"/>
  <c r="D150"/>
  <c r="B152" s="1"/>
  <c r="M150" i="31"/>
  <c r="K152" s="1"/>
  <c r="J150"/>
  <c r="H152" s="1"/>
  <c r="G150"/>
  <c r="E152" s="1"/>
  <c r="D150"/>
  <c r="B152" s="1"/>
  <c r="M149" i="30"/>
  <c r="K151" s="1"/>
  <c r="J149"/>
  <c r="H151" s="1"/>
  <c r="G149"/>
  <c r="E151" s="1"/>
  <c r="D149"/>
  <c r="B151" s="1"/>
  <c r="M149" i="29"/>
  <c r="K151" s="1"/>
  <c r="J149"/>
  <c r="H151" s="1"/>
  <c r="G149"/>
  <c r="E151" s="1"/>
  <c r="D149"/>
  <c r="B151" s="1"/>
  <c r="M149" i="43"/>
  <c r="K151" s="1"/>
  <c r="J149"/>
  <c r="H151" s="1"/>
  <c r="G149"/>
  <c r="E151" s="1"/>
  <c r="D149"/>
  <c r="B151" s="1"/>
  <c r="M150" i="42"/>
  <c r="K152" s="1"/>
  <c r="J150"/>
  <c r="H152" s="1"/>
  <c r="G150"/>
  <c r="E152" s="1"/>
  <c r="D150"/>
  <c r="B152" s="1"/>
  <c r="M149" i="90"/>
  <c r="K151" s="1"/>
  <c r="J149"/>
  <c r="H151" s="1"/>
  <c r="G149"/>
  <c r="E151" s="1"/>
  <c r="D149"/>
  <c r="B151" s="1"/>
  <c r="M149" i="41"/>
  <c r="K151" s="1"/>
  <c r="J149"/>
  <c r="H151" s="1"/>
  <c r="G149"/>
  <c r="E151" s="1"/>
  <c r="D149"/>
  <c r="B151" s="1"/>
  <c r="M149" i="47"/>
  <c r="K151" s="1"/>
  <c r="J149"/>
  <c r="H151" s="1"/>
  <c r="G149"/>
  <c r="E151" s="1"/>
  <c r="D149"/>
  <c r="B151" s="1"/>
  <c r="M149" i="46"/>
  <c r="K151" s="1"/>
  <c r="J149"/>
  <c r="H151" s="1"/>
  <c r="G149"/>
  <c r="E151" s="1"/>
  <c r="D149"/>
  <c r="B151" s="1"/>
  <c r="M150" i="45"/>
  <c r="K152" s="1"/>
  <c r="J150"/>
  <c r="H152" s="1"/>
  <c r="G150"/>
  <c r="E152" s="1"/>
  <c r="D150"/>
  <c r="B152" s="1"/>
  <c r="M149" i="44"/>
  <c r="K151" s="1"/>
  <c r="J149"/>
  <c r="H151" s="1"/>
  <c r="G149"/>
  <c r="E151" s="1"/>
  <c r="D149"/>
  <c r="B151" s="1"/>
  <c r="M149" i="64"/>
  <c r="K151" s="1"/>
  <c r="J149"/>
  <c r="H151" s="1"/>
  <c r="G149"/>
  <c r="E151" s="1"/>
  <c r="D149"/>
  <c r="B151" s="1"/>
  <c r="M149" i="63"/>
  <c r="K151" s="1"/>
  <c r="J149"/>
  <c r="H151" s="1"/>
  <c r="G149"/>
  <c r="E151" s="1"/>
  <c r="D149"/>
  <c r="B151" s="1"/>
  <c r="M149" i="62"/>
  <c r="K151" s="1"/>
  <c r="J149"/>
  <c r="H151" s="1"/>
  <c r="G149"/>
  <c r="E151" s="1"/>
  <c r="D149"/>
  <c r="B151" s="1"/>
  <c r="M149" i="61"/>
  <c r="K151" s="1"/>
  <c r="J149"/>
  <c r="H151" s="1"/>
  <c r="G149"/>
  <c r="E151" s="1"/>
  <c r="D149"/>
  <c r="B151" s="1"/>
  <c r="M149" i="60"/>
  <c r="K151" s="1"/>
  <c r="J149"/>
  <c r="H151" s="1"/>
  <c r="G149"/>
  <c r="E151" s="1"/>
  <c r="D149"/>
  <c r="B151" s="1"/>
  <c r="M150" i="59"/>
  <c r="K152" s="1"/>
  <c r="J150"/>
  <c r="H152" s="1"/>
  <c r="G150"/>
  <c r="E152" s="1"/>
  <c r="D150"/>
  <c r="B152" s="1"/>
  <c r="M150" i="58"/>
  <c r="K152" s="1"/>
  <c r="J150"/>
  <c r="H152" s="1"/>
  <c r="G150"/>
  <c r="E152" s="1"/>
  <c r="D150"/>
  <c r="B152" s="1"/>
  <c r="M149" i="57"/>
  <c r="J149"/>
  <c r="G149"/>
  <c r="D149"/>
  <c r="M150" i="56"/>
  <c r="J150"/>
  <c r="G150"/>
  <c r="D150"/>
  <c r="M149" i="55"/>
  <c r="J149"/>
  <c r="G149"/>
  <c r="D149"/>
  <c r="M149" i="52"/>
  <c r="J149"/>
  <c r="G149"/>
  <c r="D149"/>
  <c r="M149" i="53"/>
  <c r="J149"/>
  <c r="G149"/>
  <c r="D149"/>
  <c r="M149" i="54"/>
  <c r="J149"/>
  <c r="G149"/>
  <c r="D149"/>
  <c r="K151" i="57"/>
  <c r="H151"/>
  <c r="E151"/>
  <c r="B151"/>
  <c r="K152" i="56"/>
  <c r="H152"/>
  <c r="E152"/>
  <c r="B152"/>
  <c r="K151" i="55"/>
  <c r="H151"/>
  <c r="E151"/>
  <c r="B151"/>
  <c r="K151" i="54"/>
  <c r="H151"/>
  <c r="E151"/>
  <c r="B151"/>
  <c r="K151" i="53"/>
  <c r="H151"/>
  <c r="E151"/>
  <c r="B151"/>
  <c r="K151" i="52"/>
  <c r="H151"/>
  <c r="E151"/>
  <c r="B151"/>
  <c r="G12" i="56"/>
  <c r="G12" i="55"/>
  <c r="G12" i="54"/>
  <c r="G12" i="53"/>
  <c r="G12" i="52"/>
  <c r="G12" i="51"/>
  <c r="G12" i="50"/>
  <c r="G12" i="49"/>
  <c r="G12" i="48"/>
  <c r="G12" i="20"/>
  <c r="G12" i="18"/>
  <c r="G12" i="12"/>
  <c r="G12" i="11"/>
  <c r="G12" i="10"/>
  <c r="G12" i="9"/>
  <c r="G12" i="8"/>
  <c r="G12" i="7"/>
  <c r="G12" i="6"/>
  <c r="G12" i="5"/>
  <c r="G12" i="4"/>
  <c r="G12" i="3"/>
  <c r="G12" i="2"/>
  <c r="M139" i="3"/>
  <c r="J139"/>
  <c r="G139"/>
  <c r="D139"/>
  <c r="M139" i="2"/>
  <c r="J139"/>
  <c r="G139"/>
  <c r="D139"/>
  <c r="M149" i="51"/>
  <c r="J149"/>
  <c r="G149"/>
  <c r="D149"/>
  <c r="M149" i="50"/>
  <c r="J149"/>
  <c r="G149"/>
  <c r="D149"/>
  <c r="M149" i="49"/>
  <c r="J149"/>
  <c r="G149"/>
  <c r="D149"/>
  <c r="M149" i="48"/>
  <c r="J149"/>
  <c r="G149"/>
  <c r="D149"/>
  <c r="M149" i="19"/>
  <c r="J149"/>
  <c r="G149"/>
  <c r="D149"/>
  <c r="M149" i="20"/>
  <c r="J149"/>
  <c r="G149"/>
  <c r="D149"/>
  <c r="M149" i="18"/>
  <c r="J149"/>
  <c r="G149"/>
  <c r="D149"/>
  <c r="M149" i="17"/>
  <c r="J149"/>
  <c r="G149"/>
  <c r="D149"/>
  <c r="M149" i="12"/>
  <c r="J149"/>
  <c r="G149"/>
  <c r="D149"/>
  <c r="M149" i="11"/>
  <c r="J149"/>
  <c r="G149"/>
  <c r="D149"/>
  <c r="M149" i="10"/>
  <c r="J149"/>
  <c r="G149"/>
  <c r="D149"/>
  <c r="M149" i="9"/>
  <c r="J149"/>
  <c r="G149"/>
  <c r="D149"/>
  <c r="M149" i="8"/>
  <c r="J149"/>
  <c r="G149"/>
  <c r="D149"/>
  <c r="M149" i="7"/>
  <c r="J149"/>
  <c r="G149"/>
  <c r="D149"/>
  <c r="M149" i="6"/>
  <c r="J149"/>
  <c r="G149"/>
  <c r="D149"/>
  <c r="M149" i="5"/>
  <c r="J149"/>
  <c r="G149"/>
  <c r="D149"/>
  <c r="M149" i="4"/>
  <c r="J149"/>
  <c r="G149"/>
  <c r="D149"/>
  <c r="M149" i="3"/>
  <c r="J149"/>
  <c r="G149"/>
  <c r="D149"/>
  <c r="M149" i="2"/>
  <c r="J149"/>
  <c r="G149"/>
  <c r="D149"/>
  <c r="M149" i="1"/>
  <c r="J149"/>
  <c r="G149"/>
  <c r="D149"/>
  <c r="M139" i="51"/>
  <c r="J139"/>
  <c r="G139"/>
  <c r="D139"/>
  <c r="M139" i="50"/>
  <c r="J139"/>
  <c r="G139"/>
  <c r="D139"/>
  <c r="M139" i="49"/>
  <c r="J139"/>
  <c r="G139"/>
  <c r="D139"/>
  <c r="M139" i="48"/>
  <c r="J139"/>
  <c r="G139"/>
  <c r="D139"/>
  <c r="M139" i="19"/>
  <c r="J139"/>
  <c r="G139"/>
  <c r="D139"/>
  <c r="M139" i="20"/>
  <c r="J139"/>
  <c r="G139"/>
  <c r="D139"/>
  <c r="M139" i="18"/>
  <c r="J139"/>
  <c r="G139"/>
  <c r="D139"/>
  <c r="M139" i="17"/>
  <c r="J139"/>
  <c r="G139"/>
  <c r="D139"/>
  <c r="M139" i="12"/>
  <c r="J139"/>
  <c r="G139"/>
  <c r="D139"/>
  <c r="M139" i="11"/>
  <c r="J139"/>
  <c r="G139"/>
  <c r="D139"/>
  <c r="M139" i="10"/>
  <c r="J139"/>
  <c r="G139"/>
  <c r="D139"/>
  <c r="M139" i="9"/>
  <c r="J139"/>
  <c r="G139"/>
  <c r="D139"/>
  <c r="M139" i="8"/>
  <c r="J139"/>
  <c r="G139"/>
  <c r="D139"/>
  <c r="M139" i="7"/>
  <c r="J139"/>
  <c r="G139"/>
  <c r="D139"/>
  <c r="M139" i="6"/>
  <c r="J139"/>
  <c r="G139"/>
  <c r="D139"/>
  <c r="M139" i="5"/>
  <c r="J139"/>
  <c r="G139"/>
  <c r="D139"/>
  <c r="M139" i="4"/>
  <c r="J139"/>
  <c r="G139"/>
  <c r="D139"/>
  <c r="M139" i="1"/>
  <c r="J139"/>
  <c r="G139"/>
  <c r="D139"/>
  <c r="M129" i="51"/>
  <c r="J129"/>
  <c r="G129"/>
  <c r="D129"/>
  <c r="M129" i="50"/>
  <c r="J129"/>
  <c r="G129"/>
  <c r="D129"/>
  <c r="M129" i="49"/>
  <c r="J129"/>
  <c r="G129"/>
  <c r="D129"/>
  <c r="M129" i="48"/>
  <c r="J129"/>
  <c r="G129"/>
  <c r="D129"/>
  <c r="M129" i="19"/>
  <c r="J129"/>
  <c r="G129"/>
  <c r="D129"/>
  <c r="M129" i="20"/>
  <c r="J129"/>
  <c r="G129"/>
  <c r="D129"/>
  <c r="M129" i="18"/>
  <c r="J129"/>
  <c r="G129"/>
  <c r="D129"/>
  <c r="M129" i="17"/>
  <c r="J129"/>
  <c r="G129"/>
  <c r="D129"/>
  <c r="M129" i="12"/>
  <c r="J129"/>
  <c r="G129"/>
  <c r="D129"/>
  <c r="M129" i="11"/>
  <c r="J129"/>
  <c r="G129"/>
  <c r="D129"/>
  <c r="M129" i="10"/>
  <c r="J129"/>
  <c r="G129"/>
  <c r="D129"/>
  <c r="M129" i="9"/>
  <c r="J129"/>
  <c r="G129"/>
  <c r="D129"/>
  <c r="M129" i="8"/>
  <c r="J129"/>
  <c r="G129"/>
  <c r="D129"/>
  <c r="M129" i="7"/>
  <c r="J129"/>
  <c r="G129"/>
  <c r="D129"/>
  <c r="M129" i="6"/>
  <c r="J129"/>
  <c r="G129"/>
  <c r="D129"/>
  <c r="M129" i="5"/>
  <c r="J129"/>
  <c r="G129"/>
  <c r="D129"/>
  <c r="M129" i="4"/>
  <c r="J129"/>
  <c r="G129"/>
  <c r="D129"/>
  <c r="M129" i="3"/>
  <c r="J129"/>
  <c r="G129"/>
  <c r="D129"/>
  <c r="M129" i="2"/>
  <c r="J129"/>
  <c r="G129"/>
  <c r="D129"/>
  <c r="M129" i="1"/>
  <c r="J129"/>
  <c r="G129"/>
  <c r="D129"/>
  <c r="M124" i="51"/>
  <c r="J124"/>
  <c r="G124"/>
  <c r="D124"/>
  <c r="M124" i="50"/>
  <c r="J124"/>
  <c r="G124"/>
  <c r="D124"/>
  <c r="M124" i="49"/>
  <c r="J124"/>
  <c r="G124"/>
  <c r="D124"/>
  <c r="M124" i="48"/>
  <c r="J124"/>
  <c r="G124"/>
  <c r="D124"/>
  <c r="M124" i="19"/>
  <c r="J124"/>
  <c r="G124"/>
  <c r="D124"/>
  <c r="M124" i="20"/>
  <c r="J124"/>
  <c r="G124"/>
  <c r="D124"/>
  <c r="M124" i="18"/>
  <c r="J124"/>
  <c r="G124"/>
  <c r="D124"/>
  <c r="M124" i="17"/>
  <c r="J124"/>
  <c r="G124"/>
  <c r="D124"/>
  <c r="M124" i="12"/>
  <c r="J124"/>
  <c r="G124"/>
  <c r="D124"/>
  <c r="M124" i="11"/>
  <c r="J124"/>
  <c r="G124"/>
  <c r="D124"/>
  <c r="M124" i="10"/>
  <c r="J124"/>
  <c r="G124"/>
  <c r="D124"/>
  <c r="M124" i="9"/>
  <c r="J124"/>
  <c r="G124"/>
  <c r="D124"/>
  <c r="M124" i="8"/>
  <c r="J124"/>
  <c r="G124"/>
  <c r="D124"/>
  <c r="M124" i="7"/>
  <c r="J124"/>
  <c r="G124"/>
  <c r="D124"/>
  <c r="M124" i="6"/>
  <c r="J124"/>
  <c r="G124"/>
  <c r="D124"/>
  <c r="M124" i="5"/>
  <c r="J124"/>
  <c r="G124"/>
  <c r="D124"/>
  <c r="M124" i="4"/>
  <c r="J124"/>
  <c r="G124"/>
  <c r="D124"/>
  <c r="M124" i="3"/>
  <c r="J124"/>
  <c r="G124"/>
  <c r="D124"/>
  <c r="M124" i="2"/>
  <c r="J124"/>
  <c r="G124"/>
  <c r="D124"/>
  <c r="M124" i="1"/>
  <c r="J124"/>
  <c r="G124"/>
  <c r="D124"/>
  <c r="M116" i="51"/>
  <c r="J116"/>
  <c r="G116"/>
  <c r="D116"/>
  <c r="M116" i="50"/>
  <c r="J116"/>
  <c r="G116"/>
  <c r="D116"/>
  <c r="M116" i="49"/>
  <c r="J116"/>
  <c r="G116"/>
  <c r="D116"/>
  <c r="M116" i="48"/>
  <c r="J116"/>
  <c r="G116"/>
  <c r="D116"/>
  <c r="M116" i="19"/>
  <c r="J116"/>
  <c r="G116"/>
  <c r="D116"/>
  <c r="M116" i="20"/>
  <c r="J116"/>
  <c r="G116"/>
  <c r="D116"/>
  <c r="M116" i="18"/>
  <c r="J116"/>
  <c r="G116"/>
  <c r="D116"/>
  <c r="M116" i="17"/>
  <c r="J116"/>
  <c r="G116"/>
  <c r="D116"/>
  <c r="M116" i="12"/>
  <c r="J116"/>
  <c r="G116"/>
  <c r="D116"/>
  <c r="M116" i="11"/>
  <c r="J116"/>
  <c r="G116"/>
  <c r="D116"/>
  <c r="M116" i="10"/>
  <c r="J116"/>
  <c r="G116"/>
  <c r="D116"/>
  <c r="M116" i="9"/>
  <c r="J116"/>
  <c r="G116"/>
  <c r="D116"/>
  <c r="M116" i="8"/>
  <c r="J116"/>
  <c r="G116"/>
  <c r="D116"/>
  <c r="M116" i="7"/>
  <c r="J116"/>
  <c r="G116"/>
  <c r="D116"/>
  <c r="M116" i="6"/>
  <c r="J116"/>
  <c r="G116"/>
  <c r="D116"/>
  <c r="M116" i="5"/>
  <c r="J116"/>
  <c r="G116"/>
  <c r="D116"/>
  <c r="M116" i="4"/>
  <c r="J116"/>
  <c r="G116"/>
  <c r="D116"/>
  <c r="M116" i="3"/>
  <c r="J116"/>
  <c r="G116"/>
  <c r="D116"/>
  <c r="M116" i="2"/>
  <c r="J116"/>
  <c r="G116"/>
  <c r="D116"/>
  <c r="M116" i="1"/>
  <c r="J116"/>
  <c r="G116"/>
  <c r="D116"/>
  <c r="M112" i="51"/>
  <c r="J112"/>
  <c r="G112"/>
  <c r="D112"/>
  <c r="M112" i="50"/>
  <c r="J112"/>
  <c r="G112"/>
  <c r="D112"/>
  <c r="M112" i="49"/>
  <c r="J112"/>
  <c r="G112"/>
  <c r="D112"/>
  <c r="M112" i="48"/>
  <c r="J112"/>
  <c r="G112"/>
  <c r="D112"/>
  <c r="M112" i="19"/>
  <c r="J112"/>
  <c r="G112"/>
  <c r="D112"/>
  <c r="M112" i="20"/>
  <c r="J112"/>
  <c r="G112"/>
  <c r="D112"/>
  <c r="M112" i="18"/>
  <c r="J112"/>
  <c r="G112"/>
  <c r="D112"/>
  <c r="M112" i="17"/>
  <c r="J112"/>
  <c r="G112"/>
  <c r="D112"/>
  <c r="M112" i="12"/>
  <c r="J112"/>
  <c r="G112"/>
  <c r="D112"/>
  <c r="M112" i="11"/>
  <c r="J112"/>
  <c r="G112"/>
  <c r="D112"/>
  <c r="M112" i="10"/>
  <c r="J112"/>
  <c r="G112"/>
  <c r="D112"/>
  <c r="M112" i="9"/>
  <c r="J112"/>
  <c r="G112"/>
  <c r="D112"/>
  <c r="M112" i="8"/>
  <c r="J112"/>
  <c r="G112"/>
  <c r="D112"/>
  <c r="M112" i="7"/>
  <c r="J112"/>
  <c r="G112"/>
  <c r="D112"/>
  <c r="M112" i="6"/>
  <c r="J112"/>
  <c r="G112"/>
  <c r="D112"/>
  <c r="M112" i="5"/>
  <c r="J112"/>
  <c r="G112"/>
  <c r="D112"/>
  <c r="M112" i="4"/>
  <c r="J112"/>
  <c r="G112"/>
  <c r="D112"/>
  <c r="M112" i="3"/>
  <c r="J112"/>
  <c r="G112"/>
  <c r="D112"/>
  <c r="M112" i="2"/>
  <c r="J112"/>
  <c r="G112"/>
  <c r="D112"/>
  <c r="M112" i="1"/>
  <c r="J112"/>
  <c r="G112"/>
  <c r="D112"/>
  <c r="M105" i="51"/>
  <c r="J105"/>
  <c r="G105"/>
  <c r="D105"/>
  <c r="M105" i="50"/>
  <c r="J105"/>
  <c r="G105"/>
  <c r="D105"/>
  <c r="M105" i="49"/>
  <c r="J105"/>
  <c r="G105"/>
  <c r="D105"/>
  <c r="M105" i="48"/>
  <c r="J105"/>
  <c r="G105"/>
  <c r="D105"/>
  <c r="M105" i="19"/>
  <c r="J105"/>
  <c r="G105"/>
  <c r="D105"/>
  <c r="M105" i="20"/>
  <c r="J105"/>
  <c r="G105"/>
  <c r="D105"/>
  <c r="M105" i="18"/>
  <c r="J105"/>
  <c r="G105"/>
  <c r="D105"/>
  <c r="M105" i="17"/>
  <c r="J105"/>
  <c r="G105"/>
  <c r="D105"/>
  <c r="M105" i="12"/>
  <c r="J105"/>
  <c r="G105"/>
  <c r="D105"/>
  <c r="M105" i="11"/>
  <c r="J105"/>
  <c r="G105"/>
  <c r="D105"/>
  <c r="M105" i="10"/>
  <c r="J105"/>
  <c r="G105"/>
  <c r="D105"/>
  <c r="M105" i="9"/>
  <c r="J105"/>
  <c r="G105"/>
  <c r="D105"/>
  <c r="M105" i="8"/>
  <c r="J105"/>
  <c r="G105"/>
  <c r="D105"/>
  <c r="M105" i="7"/>
  <c r="J105"/>
  <c r="G105"/>
  <c r="D105"/>
  <c r="M105" i="6"/>
  <c r="J105"/>
  <c r="G105"/>
  <c r="D105"/>
  <c r="M105" i="5"/>
  <c r="J105"/>
  <c r="G105"/>
  <c r="D105"/>
  <c r="M105" i="4"/>
  <c r="J105"/>
  <c r="G105"/>
  <c r="D105"/>
  <c r="M105" i="3"/>
  <c r="J105"/>
  <c r="G105"/>
  <c r="D105"/>
  <c r="M105" i="2"/>
  <c r="J105"/>
  <c r="G105"/>
  <c r="D105"/>
  <c r="M105" i="1"/>
  <c r="J105"/>
  <c r="G105"/>
  <c r="D105"/>
  <c r="M92" i="51"/>
  <c r="J92"/>
  <c r="G92"/>
  <c r="D92"/>
  <c r="M92" i="50"/>
  <c r="J92"/>
  <c r="G92"/>
  <c r="D92"/>
  <c r="M92" i="49"/>
  <c r="J92"/>
  <c r="G92"/>
  <c r="D92"/>
  <c r="M92" i="48"/>
  <c r="J92"/>
  <c r="G92"/>
  <c r="D92"/>
  <c r="M92" i="19"/>
  <c r="J92"/>
  <c r="G92"/>
  <c r="D92"/>
  <c r="M92" i="20"/>
  <c r="J92"/>
  <c r="G92"/>
  <c r="D92"/>
  <c r="M92" i="18"/>
  <c r="J92"/>
  <c r="G92"/>
  <c r="D92"/>
  <c r="M92" i="17"/>
  <c r="J92"/>
  <c r="G92"/>
  <c r="D92"/>
  <c r="M92" i="12"/>
  <c r="J92"/>
  <c r="G92"/>
  <c r="D92"/>
  <c r="M92" i="11"/>
  <c r="J92"/>
  <c r="G92"/>
  <c r="D92"/>
  <c r="M92" i="10"/>
  <c r="J92"/>
  <c r="G92"/>
  <c r="D92"/>
  <c r="M92" i="9"/>
  <c r="J92"/>
  <c r="G92"/>
  <c r="D92"/>
  <c r="M92" i="8"/>
  <c r="J92"/>
  <c r="G92"/>
  <c r="D92"/>
  <c r="M92" i="7"/>
  <c r="J92"/>
  <c r="G92"/>
  <c r="D92"/>
  <c r="M92" i="6"/>
  <c r="J92"/>
  <c r="G92"/>
  <c r="D92"/>
  <c r="M92" i="5"/>
  <c r="J92"/>
  <c r="G92"/>
  <c r="D92"/>
  <c r="M92" i="4"/>
  <c r="J92"/>
  <c r="G92"/>
  <c r="D92"/>
  <c r="M92" i="3"/>
  <c r="J92"/>
  <c r="G92"/>
  <c r="D92"/>
  <c r="M92" i="2"/>
  <c r="J92"/>
  <c r="G92"/>
  <c r="D92"/>
  <c r="M92" i="1"/>
  <c r="J92"/>
  <c r="G92"/>
  <c r="D92"/>
  <c r="M68" i="51"/>
  <c r="J68"/>
  <c r="G68"/>
  <c r="D68"/>
  <c r="M68" i="50"/>
  <c r="J68"/>
  <c r="G68"/>
  <c r="D68"/>
  <c r="M68" i="49"/>
  <c r="J68"/>
  <c r="G68"/>
  <c r="D68"/>
  <c r="M68" i="48"/>
  <c r="J68"/>
  <c r="G68"/>
  <c r="D68"/>
  <c r="M68" i="19"/>
  <c r="J68"/>
  <c r="G68"/>
  <c r="D68"/>
  <c r="M68" i="20"/>
  <c r="J68"/>
  <c r="G68"/>
  <c r="D68"/>
  <c r="M68" i="18"/>
  <c r="J68"/>
  <c r="G68"/>
  <c r="D68"/>
  <c r="M68" i="17"/>
  <c r="J68"/>
  <c r="G68"/>
  <c r="D68"/>
  <c r="M68" i="12"/>
  <c r="J68"/>
  <c r="G68"/>
  <c r="D68"/>
  <c r="M68" i="11"/>
  <c r="J68"/>
  <c r="G68"/>
  <c r="D68"/>
  <c r="M68" i="10"/>
  <c r="J68"/>
  <c r="G68"/>
  <c r="D68"/>
  <c r="M68" i="9"/>
  <c r="J68"/>
  <c r="G68"/>
  <c r="D68"/>
  <c r="M68" i="8"/>
  <c r="J68"/>
  <c r="G68"/>
  <c r="D68"/>
  <c r="M68" i="7"/>
  <c r="J68"/>
  <c r="G68"/>
  <c r="D68"/>
  <c r="M68" i="6"/>
  <c r="J68"/>
  <c r="G68"/>
  <c r="D68"/>
  <c r="M68" i="5"/>
  <c r="J68"/>
  <c r="G68"/>
  <c r="D68"/>
  <c r="M68" i="4"/>
  <c r="J68"/>
  <c r="G68"/>
  <c r="D68"/>
  <c r="M68" i="3"/>
  <c r="J68"/>
  <c r="G68"/>
  <c r="D68"/>
  <c r="M68" i="2"/>
  <c r="J68"/>
  <c r="G68"/>
  <c r="D68"/>
  <c r="M68" i="1"/>
  <c r="J68"/>
  <c r="G68"/>
  <c r="D68"/>
  <c r="M43" i="51"/>
  <c r="J43"/>
  <c r="G43"/>
  <c r="D43"/>
  <c r="M43" i="50"/>
  <c r="J43"/>
  <c r="G43"/>
  <c r="D43"/>
  <c r="M43" i="49"/>
  <c r="J43"/>
  <c r="G43"/>
  <c r="D43"/>
  <c r="M43" i="48"/>
  <c r="J43"/>
  <c r="G43"/>
  <c r="D43"/>
  <c r="M43" i="19"/>
  <c r="J43"/>
  <c r="G43"/>
  <c r="D43"/>
  <c r="M43" i="20"/>
  <c r="J43"/>
  <c r="G43"/>
  <c r="D43"/>
  <c r="M43" i="18"/>
  <c r="J43"/>
  <c r="G43"/>
  <c r="D43"/>
  <c r="M43" i="17"/>
  <c r="J43"/>
  <c r="G43"/>
  <c r="D43"/>
  <c r="M43" i="12"/>
  <c r="J43"/>
  <c r="G43"/>
  <c r="D43"/>
  <c r="M43" i="11"/>
  <c r="J43"/>
  <c r="G43"/>
  <c r="D43"/>
  <c r="M43" i="10"/>
  <c r="J43"/>
  <c r="G43"/>
  <c r="D43"/>
  <c r="M43" i="9"/>
  <c r="J43"/>
  <c r="G43"/>
  <c r="D43"/>
  <c r="M43" i="8"/>
  <c r="J43"/>
  <c r="G43"/>
  <c r="D43"/>
  <c r="M43" i="7"/>
  <c r="J43"/>
  <c r="G43"/>
  <c r="D43"/>
  <c r="M43" i="6"/>
  <c r="J43"/>
  <c r="G43"/>
  <c r="D43"/>
  <c r="M43" i="5"/>
  <c r="J43"/>
  <c r="G43"/>
  <c r="D43"/>
  <c r="M43" i="4"/>
  <c r="J43"/>
  <c r="G43"/>
  <c r="D43"/>
  <c r="M43" i="3"/>
  <c r="J43"/>
  <c r="G43"/>
  <c r="D43"/>
  <c r="M43" i="2"/>
  <c r="J43"/>
  <c r="G43"/>
  <c r="D43"/>
  <c r="M43" i="1"/>
  <c r="J43"/>
  <c r="G43"/>
  <c r="D43"/>
  <c r="G12"/>
  <c r="M149" i="66"/>
  <c r="J149"/>
  <c r="G149"/>
  <c r="D149"/>
  <c r="M139"/>
  <c r="J139"/>
  <c r="G139"/>
  <c r="D139"/>
  <c r="M129"/>
  <c r="J129"/>
  <c r="G129"/>
  <c r="D129"/>
  <c r="M124"/>
  <c r="J124"/>
  <c r="G124"/>
  <c r="D124"/>
  <c r="M116"/>
  <c r="J116"/>
  <c r="G116"/>
  <c r="D116"/>
  <c r="M112"/>
  <c r="J112"/>
  <c r="G112"/>
  <c r="D112"/>
  <c r="M105"/>
  <c r="J105"/>
  <c r="G105"/>
  <c r="D105"/>
  <c r="M92"/>
  <c r="J92"/>
  <c r="G92"/>
  <c r="D92"/>
  <c r="J68"/>
  <c r="M68"/>
  <c r="G68"/>
  <c r="D68"/>
  <c r="M152" i="63" l="1"/>
  <c r="G13" s="1"/>
  <c r="G14" s="1"/>
  <c r="M152" i="88"/>
  <c r="G13" s="1"/>
  <c r="G14" s="1"/>
  <c r="M152" i="87"/>
  <c r="G13" s="1"/>
  <c r="G14" s="1"/>
  <c r="M152" i="85"/>
  <c r="G13" s="1"/>
  <c r="G14" s="1"/>
  <c r="M152" i="86"/>
  <c r="G13" s="1"/>
  <c r="G14" s="1"/>
  <c r="M152" i="84"/>
  <c r="G13" s="1"/>
  <c r="G14" s="1"/>
  <c r="M152" i="83"/>
  <c r="G13" s="1"/>
  <c r="G14" s="1"/>
  <c r="M152" i="82"/>
  <c r="G13" s="1"/>
  <c r="G14" s="1"/>
  <c r="M152" i="81"/>
  <c r="G13" s="1"/>
  <c r="G14" s="1"/>
  <c r="M152" i="80"/>
  <c r="G13" s="1"/>
  <c r="G14" s="1"/>
  <c r="M152" i="79"/>
  <c r="G13" s="1"/>
  <c r="G14" s="1"/>
  <c r="M152" i="78"/>
  <c r="G13" s="1"/>
  <c r="G14" s="1"/>
  <c r="M152" i="77"/>
  <c r="G13" s="1"/>
  <c r="G14" s="1"/>
  <c r="M152" i="76"/>
  <c r="G13" s="1"/>
  <c r="G14" s="1"/>
  <c r="M152" i="89"/>
  <c r="G13" s="1"/>
  <c r="G14" s="1"/>
  <c r="M152" i="75"/>
  <c r="G13" s="1"/>
  <c r="G14" s="1"/>
  <c r="M152" i="74"/>
  <c r="G13" s="1"/>
  <c r="G14" s="1"/>
  <c r="M152" i="73"/>
  <c r="G13" s="1"/>
  <c r="G14" s="1"/>
  <c r="M152" i="72"/>
  <c r="G13" s="1"/>
  <c r="G14" s="1"/>
  <c r="M152" i="71"/>
  <c r="G13" s="1"/>
  <c r="G14" s="1"/>
  <c r="M152" i="70"/>
  <c r="G13" s="1"/>
  <c r="G14" s="1"/>
  <c r="M152" i="69"/>
  <c r="G13" s="1"/>
  <c r="G14" s="1"/>
  <c r="M152" i="68"/>
  <c r="G13" s="1"/>
  <c r="G14" s="1"/>
  <c r="M152" i="67"/>
  <c r="G13" s="1"/>
  <c r="G14" s="1"/>
  <c r="M152" i="65"/>
  <c r="G13" s="1"/>
  <c r="G14" s="1"/>
  <c r="M152" i="28"/>
  <c r="G13" s="1"/>
  <c r="G14" s="1"/>
  <c r="M152" i="27"/>
  <c r="G13" s="1"/>
  <c r="G14" s="1"/>
  <c r="M152" i="26"/>
  <c r="G13" s="1"/>
  <c r="G14" s="1"/>
  <c r="M152" i="25"/>
  <c r="G13" s="1"/>
  <c r="G14" s="1"/>
  <c r="M152" i="24"/>
  <c r="G13" s="1"/>
  <c r="G14" s="1"/>
  <c r="M152" i="23"/>
  <c r="G13" s="1"/>
  <c r="G14" s="1"/>
  <c r="M152" i="22"/>
  <c r="G13" s="1"/>
  <c r="G14" s="1"/>
  <c r="M152" i="21"/>
  <c r="G13" s="1"/>
  <c r="G14" s="1"/>
  <c r="M152" i="40"/>
  <c r="G13" s="1"/>
  <c r="G14" s="1"/>
  <c r="M152" i="39"/>
  <c r="G13" s="1"/>
  <c r="G14" s="1"/>
  <c r="M152" i="38"/>
  <c r="G13" s="1"/>
  <c r="G14" s="1"/>
  <c r="M152" i="37"/>
  <c r="G13" s="1"/>
  <c r="G14" s="1"/>
  <c r="M152" i="36"/>
  <c r="G13" s="1"/>
  <c r="G14" s="1"/>
  <c r="M152" i="35"/>
  <c r="G13" s="1"/>
  <c r="G14" s="1"/>
  <c r="M152" i="34"/>
  <c r="G13" s="1"/>
  <c r="G14" s="1"/>
  <c r="M152" i="33"/>
  <c r="G13" s="1"/>
  <c r="G14" s="1"/>
  <c r="M153" i="32"/>
  <c r="G13" s="1"/>
  <c r="G14" s="1"/>
  <c r="M153" i="31"/>
  <c r="G13" s="1"/>
  <c r="G14" s="1"/>
  <c r="M152" i="30"/>
  <c r="G13" s="1"/>
  <c r="G14" s="1"/>
  <c r="M152" i="29"/>
  <c r="G13" s="1"/>
  <c r="G14" s="1"/>
  <c r="M152" i="43"/>
  <c r="G13" s="1"/>
  <c r="G14" s="1"/>
  <c r="M153" i="42"/>
  <c r="G13" s="1"/>
  <c r="G14" s="1"/>
  <c r="M152" i="90"/>
  <c r="G13" s="1"/>
  <c r="G14" s="1"/>
  <c r="M152" i="41"/>
  <c r="G13" s="1"/>
  <c r="G14" s="1"/>
  <c r="M152" i="47"/>
  <c r="G13" s="1"/>
  <c r="G14" s="1"/>
  <c r="M152" i="46"/>
  <c r="G13" s="1"/>
  <c r="G14" s="1"/>
  <c r="M153" i="45"/>
  <c r="G13" s="1"/>
  <c r="G14" s="1"/>
  <c r="M152" i="44"/>
  <c r="G13" s="1"/>
  <c r="G14" s="1"/>
  <c r="M152" i="64"/>
  <c r="G13" s="1"/>
  <c r="G14" s="1"/>
  <c r="M152" i="62"/>
  <c r="G13" s="1"/>
  <c r="G14" s="1"/>
  <c r="M152" i="61"/>
  <c r="G13" s="1"/>
  <c r="G14" s="1"/>
  <c r="M152" i="60"/>
  <c r="G13" s="1"/>
  <c r="G14" s="1"/>
  <c r="M153" i="59"/>
  <c r="G13" s="1"/>
  <c r="G14" s="1"/>
  <c r="M153" i="58"/>
  <c r="G13" s="1"/>
  <c r="G14" s="1"/>
  <c r="M152" i="57"/>
  <c r="G13" s="1"/>
  <c r="G14" s="1"/>
  <c r="M153" i="56"/>
  <c r="G13" s="1"/>
  <c r="M152" i="55"/>
  <c r="G13" s="1"/>
  <c r="M152" i="52"/>
  <c r="G13" s="1"/>
  <c r="M152" i="53"/>
  <c r="G13" s="1"/>
  <c r="M152" i="54"/>
  <c r="G13" s="1"/>
  <c r="G14" i="56"/>
  <c r="G14" i="55"/>
  <c r="G14" i="54"/>
  <c r="G14" i="53"/>
  <c r="G14" i="52"/>
  <c r="B151" i="51"/>
  <c r="E151"/>
  <c r="H151"/>
  <c r="K151"/>
  <c r="B151" i="50"/>
  <c r="E151"/>
  <c r="H151"/>
  <c r="K151"/>
  <c r="B151" i="49"/>
  <c r="E151"/>
  <c r="H151"/>
  <c r="K151"/>
  <c r="B151" i="48"/>
  <c r="E151"/>
  <c r="H151"/>
  <c r="K151"/>
  <c r="B151" i="19"/>
  <c r="E151"/>
  <c r="H151"/>
  <c r="K151"/>
  <c r="B151" i="20"/>
  <c r="E151"/>
  <c r="H151"/>
  <c r="K151"/>
  <c r="B151" i="18"/>
  <c r="E151"/>
  <c r="H151"/>
  <c r="K151"/>
  <c r="B151" i="17"/>
  <c r="E151"/>
  <c r="H151"/>
  <c r="K151"/>
  <c r="B151" i="12"/>
  <c r="E151"/>
  <c r="H151"/>
  <c r="K151"/>
  <c r="B151" i="11"/>
  <c r="E151"/>
  <c r="H151"/>
  <c r="K151"/>
  <c r="B151" i="10"/>
  <c r="E151"/>
  <c r="H151"/>
  <c r="K151"/>
  <c r="B151" i="9"/>
  <c r="E151"/>
  <c r="H151"/>
  <c r="K151"/>
  <c r="B151" i="8"/>
  <c r="E151"/>
  <c r="H151"/>
  <c r="K151"/>
  <c r="B151" i="7"/>
  <c r="E151"/>
  <c r="H151"/>
  <c r="K151"/>
  <c r="B151" i="6"/>
  <c r="E151"/>
  <c r="H151"/>
  <c r="K151"/>
  <c r="B151" i="5"/>
  <c r="E151"/>
  <c r="H151"/>
  <c r="K151"/>
  <c r="B151" i="4"/>
  <c r="E151"/>
  <c r="H151"/>
  <c r="K151"/>
  <c r="B151" i="3"/>
  <c r="E151"/>
  <c r="H151"/>
  <c r="K151"/>
  <c r="B151" i="1"/>
  <c r="E151"/>
  <c r="H151"/>
  <c r="K151"/>
  <c r="E151" i="2"/>
  <c r="H151"/>
  <c r="K151"/>
  <c r="B151"/>
  <c r="M152" i="51"/>
  <c r="G13" s="1"/>
  <c r="G14" s="1"/>
  <c r="M152" i="50"/>
  <c r="G13" s="1"/>
  <c r="G14" s="1"/>
  <c r="M152" i="49"/>
  <c r="G13" s="1"/>
  <c r="G14" s="1"/>
  <c r="M152" i="48"/>
  <c r="G13" s="1"/>
  <c r="G14" s="1"/>
  <c r="M152" i="19"/>
  <c r="G13" s="1"/>
  <c r="G14" s="1"/>
  <c r="M152" i="20"/>
  <c r="G13" s="1"/>
  <c r="G14" s="1"/>
  <c r="M152" i="18"/>
  <c r="G13" s="1"/>
  <c r="G14" s="1"/>
  <c r="M152" i="17"/>
  <c r="G13" s="1"/>
  <c r="G14" s="1"/>
  <c r="M152" i="12"/>
  <c r="G13" s="1"/>
  <c r="G14" s="1"/>
  <c r="M152" i="11"/>
  <c r="G13" s="1"/>
  <c r="G14" s="1"/>
  <c r="M152" i="10"/>
  <c r="G13" s="1"/>
  <c r="G14" s="1"/>
  <c r="M152" i="9"/>
  <c r="G13" s="1"/>
  <c r="G14" s="1"/>
  <c r="M152" i="8"/>
  <c r="G13" s="1"/>
  <c r="G14" s="1"/>
  <c r="M152" i="7"/>
  <c r="G13" s="1"/>
  <c r="G14" s="1"/>
  <c r="M152" i="6"/>
  <c r="G13" s="1"/>
  <c r="G14" s="1"/>
  <c r="M152" i="5"/>
  <c r="G13" s="1"/>
  <c r="G14" s="1"/>
  <c r="M152" i="4"/>
  <c r="G13" s="1"/>
  <c r="G14" s="1"/>
  <c r="M152" i="3"/>
  <c r="G13" s="1"/>
  <c r="G14" s="1"/>
  <c r="M152" i="2"/>
  <c r="G13" s="1"/>
  <c r="G14" s="1"/>
  <c r="M152" i="1"/>
  <c r="G13" s="1"/>
  <c r="G14" s="1"/>
  <c r="B151" i="66"/>
  <c r="E151"/>
  <c r="H151"/>
  <c r="K151"/>
  <c r="M152"/>
  <c r="G13" s="1"/>
  <c r="G14" s="1"/>
</calcChain>
</file>

<file path=xl/sharedStrings.xml><?xml version="1.0" encoding="utf-8"?>
<sst xmlns="http://schemas.openxmlformats.org/spreadsheetml/2006/main" count="15772" uniqueCount="450">
  <si>
    <t>ПЛАН</t>
  </si>
  <si>
    <t xml:space="preserve">  </t>
  </si>
  <si>
    <t>место ремонта</t>
  </si>
  <si>
    <t>кол-во</t>
  </si>
  <si>
    <t>Отопление</t>
  </si>
  <si>
    <t>1. Трубопроводы</t>
  </si>
  <si>
    <t>Ø  100      м</t>
  </si>
  <si>
    <t>Ø  89        м</t>
  </si>
  <si>
    <t>Ø  76        м</t>
  </si>
  <si>
    <t>Ø  65        м</t>
  </si>
  <si>
    <t>Ø  57        м</t>
  </si>
  <si>
    <t>Ø  40        м</t>
  </si>
  <si>
    <t>Ø  32        м</t>
  </si>
  <si>
    <t>Ø  25        м</t>
  </si>
  <si>
    <t>Ø  20        м</t>
  </si>
  <si>
    <t>Ø  15        м</t>
  </si>
  <si>
    <t>2.    Вентили</t>
  </si>
  <si>
    <t>Ø  57        шт</t>
  </si>
  <si>
    <t>Ø  40        шт</t>
  </si>
  <si>
    <t>Ø  32        шт</t>
  </si>
  <si>
    <t>Ø  25        шт</t>
  </si>
  <si>
    <t>Ø  20        шт</t>
  </si>
  <si>
    <t>Ø  15        шт</t>
  </si>
  <si>
    <t>3.    Задвижки</t>
  </si>
  <si>
    <t>Ø  100     шт</t>
  </si>
  <si>
    <t>Ø  89       шт</t>
  </si>
  <si>
    <t>Ø  76       шт</t>
  </si>
  <si>
    <t>Ø  57       шт</t>
  </si>
  <si>
    <t>ИТОГО:</t>
  </si>
  <si>
    <t>ГВС</t>
  </si>
  <si>
    <t>ХВС</t>
  </si>
  <si>
    <t>Канализация</t>
  </si>
  <si>
    <t>Ø  50        м</t>
  </si>
  <si>
    <t>2. фасонные части</t>
  </si>
  <si>
    <t>переход, шт</t>
  </si>
  <si>
    <t>манжета, шт</t>
  </si>
  <si>
    <t>тройник, шт</t>
  </si>
  <si>
    <t>отвод ,шт.</t>
  </si>
  <si>
    <t>патрубок,шт.</t>
  </si>
  <si>
    <t>компенсатор,шт.</t>
  </si>
  <si>
    <t xml:space="preserve">     КРОВЛЯ</t>
  </si>
  <si>
    <t>ФАСАД, кв.м</t>
  </si>
  <si>
    <t xml:space="preserve">      ПОДЪЕЗДЫ, шт</t>
  </si>
  <si>
    <t xml:space="preserve">      Прочие работы</t>
  </si>
  <si>
    <t>ремонт козырька,м2</t>
  </si>
  <si>
    <t>ремонт крыльца</t>
  </si>
  <si>
    <t>ремонт отливов,м</t>
  </si>
  <si>
    <t>ремонт вент шахты,м3</t>
  </si>
  <si>
    <t>Электромонтажные работы</t>
  </si>
  <si>
    <t>замена вводного рубильника, шт.</t>
  </si>
  <si>
    <t>ремонт освещения, руб</t>
  </si>
  <si>
    <t>замена автомата,шт</t>
  </si>
  <si>
    <t>установка светильника,шт</t>
  </si>
  <si>
    <t>план затрат  (руб.)</t>
  </si>
  <si>
    <t>I квартал</t>
  </si>
  <si>
    <t>II квартал</t>
  </si>
  <si>
    <t>III квартал</t>
  </si>
  <si>
    <t>IV квартал</t>
  </si>
  <si>
    <t>сумма ежемесячно (руб.)</t>
  </si>
  <si>
    <t>сумма за квартал (руб.)</t>
  </si>
  <si>
    <t>сумма за год (руб.)</t>
  </si>
  <si>
    <t>ремонт навеса,м2</t>
  </si>
  <si>
    <t>шиферная кровля,м2</t>
  </si>
  <si>
    <t>рулонная кровля,м2</t>
  </si>
  <si>
    <t>замена и укрепление водосточных труб</t>
  </si>
  <si>
    <t>укрепление, замена парапетных решеток, ограждений, лесниц</t>
  </si>
  <si>
    <t>восстановление штукатурного слоя и облицовка здания</t>
  </si>
  <si>
    <t>ремонт цокольной части фасадов</t>
  </si>
  <si>
    <t>покраска фаскадов</t>
  </si>
  <si>
    <t>Герметизация и заделка трещин, выбоин, межпанельных швов</t>
  </si>
  <si>
    <t>ремонт отмоски</t>
  </si>
  <si>
    <t>восстановление приямков, входов в подвал</t>
  </si>
  <si>
    <t>заделка выбоин, трещин ступеней и площадок</t>
  </si>
  <si>
    <t>замена отдельных ступеней, проступей, подступенков</t>
  </si>
  <si>
    <t>частичная замена и укрепление металлических перил и деревянных лестниц</t>
  </si>
  <si>
    <t>заделка выбоин и трещин бетонных и железобетонных балконных плит, крылец и зонтов</t>
  </si>
  <si>
    <t>восстановление и замена отдельных элементов крылец, зонтов над входами в подъезд, подвалы и над балконами верхних этажей</t>
  </si>
  <si>
    <t>ВЕНТИЛЯЦИЯ</t>
  </si>
  <si>
    <t>Смена отдельных участков и устранение неплотностей вентиляционных коробов, шахт, камер.</t>
  </si>
  <si>
    <t>замена неисправных участков электрической сети здания (без квартир)</t>
  </si>
  <si>
    <t>замена выключателей, розеток (без квартир)</t>
  </si>
  <si>
    <t>замена предохранителей, автоматических выключателей, пакетных переключателей вводно-распределительных устройств, щитов</t>
  </si>
  <si>
    <t>замена и установка электроламп, светильников, прожекторов</t>
  </si>
  <si>
    <t>стоимость работ</t>
  </si>
  <si>
    <t>январь                                                   февраль                                             март</t>
  </si>
  <si>
    <t>апрель                                                                       май                                                            июнь</t>
  </si>
  <si>
    <t>июль                                                             август                                                                  сентябрь</t>
  </si>
  <si>
    <t>октябрь                                                                 ноябрь                                                                декабрь</t>
  </si>
  <si>
    <t>тариф на текущий ремонт на 01.01.2018г.  (руб. с м²)</t>
  </si>
  <si>
    <t>тариф на текущий ремонт на 01.09.2018г. (руб. с м²)</t>
  </si>
  <si>
    <r>
      <t>ТЕКУЩЕГО РЕМОНТА ЖИЛЫХ ДОМОВ ОБСЛУЖИВАЕМЫХ ЗАО "ЖЭК</t>
    </r>
    <r>
      <rPr>
        <sz val="9"/>
        <color theme="1"/>
        <rFont val="Calibri"/>
        <family val="2"/>
        <charset val="204"/>
        <scheme val="minor"/>
      </rPr>
      <t xml:space="preserve">" </t>
    </r>
    <r>
      <rPr>
        <b/>
        <sz val="9"/>
        <color theme="1"/>
        <rFont val="Calibri"/>
        <family val="2"/>
        <charset val="204"/>
        <scheme val="minor"/>
      </rPr>
      <t>НА 2018г.</t>
    </r>
  </si>
  <si>
    <t>ревизия, шт</t>
  </si>
  <si>
    <t>остаток средств на 31.12.2017г. (руб.) 19547,49 рублей</t>
  </si>
  <si>
    <t>остаток средств на 31.12.2017г. (руб.) -37848,59 рублей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</si>
  <si>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1</t>
    </r>
    <r>
      <rPr>
        <b/>
        <sz val="9"/>
        <color theme="1"/>
        <rFont val="Calibri"/>
        <family val="2"/>
        <charset val="204"/>
        <scheme val="minor"/>
      </rPr>
      <t xml:space="preserve">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</si>
  <si>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</si>
  <si>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</si>
  <si>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</si>
  <si>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7 </t>
    </r>
  </si>
  <si>
    <t>год постройки: 1973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</si>
  <si>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7А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</si>
  <si>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</si>
  <si>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</si>
  <si>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</si>
  <si>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11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</si>
  <si>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28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</si>
  <si>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</si>
  <si>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</si>
  <si>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40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</si>
  <si>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38</t>
    </r>
  </si>
  <si>
    <r>
      <t xml:space="preserve">по адресу: ул. </t>
    </r>
    <r>
      <rPr>
        <b/>
        <sz val="12"/>
        <color theme="1"/>
        <rFont val="Calibri"/>
        <family val="2"/>
        <charset val="204"/>
        <scheme val="minor"/>
      </rPr>
      <t>им. Н.К.Крупской, дом 1</t>
    </r>
  </si>
  <si>
    <t>ки: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</si>
  <si>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</si>
  <si>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</si>
  <si>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</si>
  <si>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</si>
  <si>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</si>
  <si>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</si>
  <si>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</si>
  <si>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</si>
  <si>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3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</si>
  <si>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ул.Культуры,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</si>
  <si>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4а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</si>
  <si>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7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</si>
  <si>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</si>
  <si>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8а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</si>
  <si>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</si>
  <si>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</si>
  <si>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</si>
  <si>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14</t>
    </r>
  </si>
  <si>
    <t xml:space="preserve"> </t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</si>
  <si>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ул.им В.И. Медведева,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</si>
  <si>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</si>
  <si>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</si>
  <si>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ул.им В.И. Медведева,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</si>
  <si>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Монтажников, дом 6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</si>
  <si>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 Монтажников, дом 7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</si>
  <si>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Монтажников,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</si>
  <si>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</si>
  <si>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</si>
  <si>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</si>
  <si>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</si>
  <si>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5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</si>
  <si>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пр-т Строителей,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</si>
  <si>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</si>
  <si>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</si>
  <si>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</si>
  <si>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</si>
  <si>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</si>
  <si>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</si>
  <si>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</si>
  <si>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17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</si>
  <si>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пр-кт Строителей 18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</si>
  <si>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пр-т Строителей, дом 20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</si>
  <si>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22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</si>
  <si>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</si>
  <si>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</si>
  <si>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</si>
  <si>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</si>
  <si>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</si>
  <si>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</si>
  <si>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</si>
  <si>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</si>
  <si>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</si>
  <si>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20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</si>
  <si>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 Энергетиков, дом 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</si>
  <si>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</si>
  <si>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</si>
  <si>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7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</si>
  <si>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8А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</si>
  <si>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</si>
  <si>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</si>
  <si>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</si>
  <si>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</si>
  <si>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22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</si>
  <si>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24А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</si>
  <si>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24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</si>
  <si>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30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</si>
  <si>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32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</si>
  <si>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</si>
  <si>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Медведева, дом 2А</t>
    </r>
  </si>
  <si>
    <t>чердак</t>
  </si>
  <si>
    <t>12м</t>
  </si>
  <si>
    <t>8м</t>
  </si>
  <si>
    <t>чердак,подвал</t>
  </si>
  <si>
    <t>25м</t>
  </si>
  <si>
    <t>чердак.подвал</t>
  </si>
  <si>
    <t>15м</t>
  </si>
  <si>
    <t>12шт</t>
  </si>
  <si>
    <t>6шт</t>
  </si>
  <si>
    <t>48шт</t>
  </si>
  <si>
    <t>14м</t>
  </si>
  <si>
    <t>подвал</t>
  </si>
  <si>
    <t>24шт</t>
  </si>
  <si>
    <t>27шт</t>
  </si>
  <si>
    <t>чердак подвал</t>
  </si>
  <si>
    <t>подъезд</t>
  </si>
  <si>
    <t>16.5м</t>
  </si>
  <si>
    <t>50м</t>
  </si>
  <si>
    <t>28м</t>
  </si>
  <si>
    <t>24м</t>
  </si>
  <si>
    <t>16шт</t>
  </si>
  <si>
    <t>чрдак подвал</t>
  </si>
  <si>
    <t>32шт</t>
  </si>
  <si>
    <t>32м</t>
  </si>
  <si>
    <t>13м</t>
  </si>
  <si>
    <t>3м</t>
  </si>
  <si>
    <t>кв.9 (обратка)</t>
  </si>
  <si>
    <t>т/у</t>
  </si>
  <si>
    <t>2м</t>
  </si>
  <si>
    <t>7м</t>
  </si>
  <si>
    <t>9м</t>
  </si>
  <si>
    <t>9шт</t>
  </si>
  <si>
    <t>11шт</t>
  </si>
  <si>
    <t>6м</t>
  </si>
  <si>
    <t>встроен.помещ</t>
  </si>
  <si>
    <t>встроен.помещ.</t>
  </si>
  <si>
    <t>13шт</t>
  </si>
  <si>
    <t>подва</t>
  </si>
  <si>
    <t>16м</t>
  </si>
  <si>
    <t>42шт</t>
  </si>
  <si>
    <t>18шт</t>
  </si>
  <si>
    <t>10м</t>
  </si>
  <si>
    <t>18м</t>
  </si>
  <si>
    <t>2шт</t>
  </si>
  <si>
    <t>подъезд тамбур</t>
  </si>
  <si>
    <t>подвал,ту</t>
  </si>
  <si>
    <t>4шт</t>
  </si>
  <si>
    <t xml:space="preserve">   </t>
  </si>
  <si>
    <t>вход в подвал</t>
  </si>
  <si>
    <t>20 кв.м. шифер</t>
  </si>
  <si>
    <t xml:space="preserve">подвал </t>
  </si>
  <si>
    <t>ТУ</t>
  </si>
  <si>
    <t>ТУ-2</t>
  </si>
  <si>
    <t>насосная</t>
  </si>
  <si>
    <t xml:space="preserve">насосная </t>
  </si>
  <si>
    <t xml:space="preserve">чердак              подвал                       </t>
  </si>
  <si>
    <t xml:space="preserve">20              20 </t>
  </si>
  <si>
    <t xml:space="preserve">чердак </t>
  </si>
  <si>
    <t>чердак      подвал</t>
  </si>
  <si>
    <t xml:space="preserve">40       40 </t>
  </si>
  <si>
    <t>кв. 16</t>
  </si>
  <si>
    <t>кв.127</t>
  </si>
  <si>
    <t>фасад</t>
  </si>
  <si>
    <t>1,2 этаж</t>
  </si>
  <si>
    <t>эл.щитовая</t>
  </si>
  <si>
    <t>фас ад</t>
  </si>
  <si>
    <t>1,2,3 подъезды</t>
  </si>
  <si>
    <t>подъезды 1,2</t>
  </si>
  <si>
    <t>подъезды 1,2,3</t>
  </si>
  <si>
    <t>подъезды 1,2,3,4</t>
  </si>
  <si>
    <t>фасад дома</t>
  </si>
  <si>
    <t>частичная замена</t>
  </si>
  <si>
    <t>замена</t>
  </si>
  <si>
    <t>ремонт подъездов 1,2</t>
  </si>
  <si>
    <t>ремонт подъездов</t>
  </si>
  <si>
    <t>подъезд № 1</t>
  </si>
  <si>
    <t>подъезды</t>
  </si>
  <si>
    <t>светодиодные лампы</t>
  </si>
  <si>
    <t>подъезды № 1,2,3,4</t>
  </si>
  <si>
    <t xml:space="preserve">лампы светодиодные </t>
  </si>
  <si>
    <t>фасад дома, прожектор</t>
  </si>
  <si>
    <t xml:space="preserve">замена </t>
  </si>
  <si>
    <t>облицовка</t>
  </si>
  <si>
    <t>подъезд №8</t>
  </si>
  <si>
    <t>150    160</t>
  </si>
  <si>
    <t>по предписанию ремонт цоколя   окраска цоколя</t>
  </si>
  <si>
    <t>подъезд № 8</t>
  </si>
  <si>
    <t>межпанельные швы</t>
  </si>
  <si>
    <t>окраска цоколя</t>
  </si>
  <si>
    <t>ремонт подъезда</t>
  </si>
  <si>
    <t>ремонт подъезда № 4</t>
  </si>
  <si>
    <t xml:space="preserve">по предписанию до 15.06.2018 </t>
  </si>
  <si>
    <t>ремонт подъезда № 1</t>
  </si>
  <si>
    <t>подъезды № 3,4</t>
  </si>
  <si>
    <t>подъезды № 1,2</t>
  </si>
  <si>
    <t>по предписанию до 15.06.2018</t>
  </si>
  <si>
    <t>над входом в подъезд № 2 (шифер)</t>
  </si>
  <si>
    <t>шифер</t>
  </si>
  <si>
    <t>подъезд № 2</t>
  </si>
  <si>
    <t>Ø  50        шт</t>
  </si>
  <si>
    <r>
      <t>общая площадь дома - 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</si>
  <si>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остаток средств на 31.12.2017г. (руб.)</t>
  </si>
  <si>
    <t>площадь жилых помещений  (м²)</t>
  </si>
  <si>
    <t>итого</t>
  </si>
  <si>
    <t>ориентировочный остаток средств (руб.)</t>
  </si>
  <si>
    <t>год постройки:</t>
  </si>
  <si>
    <t>5/8/129</t>
  </si>
  <si>
    <t>этажность/кол-во подъездов/ кол-во кв-р ( шт)</t>
  </si>
  <si>
    <r>
      <t>общая площадь дома -лестницы подвалы, чердаки с верзней разводкой(м</t>
    </r>
    <r>
      <rPr>
        <b/>
        <sz val="9"/>
        <color theme="1"/>
        <rFont val="Calibri"/>
        <family val="2"/>
        <charset val="204"/>
      </rPr>
      <t>²)</t>
    </r>
  </si>
  <si>
    <t>3/8/139</t>
  </si>
  <si>
    <t xml:space="preserve">год постройки: </t>
  </si>
  <si>
    <t>этажность/ коли-во подъездов/кол-во кв-р</t>
  </si>
  <si>
    <t>5/8/119</t>
  </si>
  <si>
    <r>
      <t>общая площадь дома - лестницыю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</si>
  <si>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 кв-р</t>
  </si>
  <si>
    <r>
      <t>общая площадь дома -лестницы,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</si>
  <si>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год постройки</t>
  </si>
  <si>
    <t>5/2/129</t>
  </si>
  <si>
    <t>этажность/кв-во подъездов/кол-во кв-р (шт)</t>
  </si>
  <si>
    <r>
      <t>общая площадь дома -лестницы,подвалы, чердаки с верхней развожкой(м</t>
    </r>
    <r>
      <rPr>
        <b/>
        <sz val="9"/>
        <color theme="1"/>
        <rFont val="Calibri"/>
        <family val="2"/>
        <charset val="204"/>
      </rPr>
      <t>²)</t>
    </r>
  </si>
  <si>
    <t>2661,1/790</t>
  </si>
  <si>
    <t>площадь жилых помещений  (м²)/ площадь нежилых помещений (м²)</t>
  </si>
  <si>
    <t>5/4/56.</t>
  </si>
  <si>
    <t>площадь жилых помещений  (м² )/площадь нежилых помещений  (м²)</t>
  </si>
  <si>
    <t>3356,2/52,3</t>
  </si>
  <si>
    <t>5-6/4/75</t>
  </si>
  <si>
    <r>
      <t>общая площадь дома - лестницы, чердаки, подвалы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</si>
  <si>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подъедов/ кол-во кв-р</t>
  </si>
  <si>
    <t>5/6/99.</t>
  </si>
  <si>
    <t>5/4/70.</t>
  </si>
  <si>
    <r>
      <t>общая площадь дома - лестницы,подвалы, чердаки с верхнейразводкой (м</t>
    </r>
    <r>
      <rPr>
        <b/>
        <sz val="9"/>
        <color theme="1"/>
        <rFont val="Calibri"/>
        <family val="2"/>
        <charset val="204"/>
      </rPr>
      <t>²)</t>
    </r>
  </si>
  <si>
    <t>3362,2/49,8</t>
  </si>
  <si>
    <t>площадь жилых помещений  (м²)/площадьвстроенных помещений  (м²)</t>
  </si>
  <si>
    <r>
      <t>общая площадь дома - лестницы, подвадлы, чердаки вс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</si>
  <si>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9/4/108</t>
  </si>
  <si>
    <t>5/8/89.</t>
  </si>
  <si>
    <r>
      <t>общая площадь дома - лестницы, чердаки,с верхней разводкой, подвалы (м</t>
    </r>
    <r>
      <rPr>
        <b/>
        <sz val="9"/>
        <color theme="1"/>
        <rFont val="Calibri"/>
        <family val="2"/>
        <charset val="204"/>
      </rPr>
      <t>²)</t>
    </r>
  </si>
  <si>
    <t>этажность/кол-воподъездов/кол-во кв-р</t>
  </si>
  <si>
    <t>12/1/82.</t>
  </si>
  <si>
    <r>
      <t>общая площадь дома - лестницы, чердаки с верхней разводкой, подвалы (м</t>
    </r>
    <r>
      <rPr>
        <b/>
        <sz val="9"/>
        <color theme="1"/>
        <rFont val="Calibri"/>
        <family val="2"/>
        <charset val="204"/>
      </rPr>
      <t>²)</t>
    </r>
  </si>
  <si>
    <t>площадь жилых помещений  (м²)/площадь встроенных помещений  (м²)</t>
  </si>
  <si>
    <t>5/10/150</t>
  </si>
  <si>
    <r>
      <t>общая площадь дома - лестницы, подвалы, чердаки с веръхнейразводкой (м</t>
    </r>
    <r>
      <rPr>
        <b/>
        <sz val="9"/>
        <color theme="1"/>
        <rFont val="Calibri"/>
        <family val="2"/>
        <charset val="204"/>
      </rPr>
      <t>²)</t>
    </r>
  </si>
  <si>
    <t>2/2/12.</t>
  </si>
  <si>
    <r>
      <t>общая площадь дома - лестницы.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</si>
  <si>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2/3/20.</t>
  </si>
  <si>
    <t>2/1/8.</t>
  </si>
  <si>
    <r>
      <t>общая площадь дома - лестницы. Подвалы, 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</si>
  <si>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-лстницы,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</si>
  <si>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 в-р</t>
  </si>
  <si>
    <r>
      <t>общая площадь дома - лестницы. Подвалы, чердаки с верхней разводой 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</si>
  <si>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 лестницы,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</si>
  <si>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 xml:space="preserve">итого </t>
  </si>
  <si>
    <r>
      <t>общая площадь дома - лестницы. Подвалы.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</si>
  <si>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1973,5/64,8</t>
  </si>
  <si>
    <t>3/4/32.</t>
  </si>
  <si>
    <t>этажность/кол-во подъездов/кол-о кв-р</t>
  </si>
  <si>
    <t>площадь жилых помещений  (м²) - 1973,5  площадь встроенных помещений  (м²)</t>
  </si>
  <si>
    <t>3/4/33.</t>
  </si>
  <si>
    <r>
      <t>общая площадь дома - лестнцы, подвалы, черджаки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</si>
  <si>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 кв-р</t>
  </si>
  <si>
    <t>4/3/48.</t>
  </si>
  <si>
    <r>
      <t>общая площадь дома-лестницы,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</si>
  <si>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3/3/24.</t>
  </si>
  <si>
    <t>4/3/46.</t>
  </si>
  <si>
    <t>1903,3/69,7</t>
  </si>
  <si>
    <t>площадь жилых помещений (м²)/площадь встроенных помещений (м²)</t>
  </si>
  <si>
    <t>этажность/кол-о подъезов/кол-во кв-р</t>
  </si>
  <si>
    <t>4/1/90.</t>
  </si>
  <si>
    <t>2957,8/155,7</t>
  </si>
  <si>
    <r>
      <t>общая площадь дома -лестницы.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</si>
  <si>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5/4/76.</t>
  </si>
  <si>
    <t>3/4/30.</t>
  </si>
  <si>
    <t>площадь жилых помещений (м²)</t>
  </si>
  <si>
    <t>3070,0/71,3</t>
  </si>
  <si>
    <t>3621,5/1095,9</t>
  </si>
  <si>
    <t>площадь жилых помещений (м²)/площадьвстроенных помещений (м²)</t>
  </si>
  <si>
    <t>этажность, кв-во подъездов/кол-во кв-р</t>
  </si>
  <si>
    <t>5/6/96.</t>
  </si>
  <si>
    <t>5/2/126</t>
  </si>
  <si>
    <t>этажность/кол-во подъездов/ кол-во квартир</t>
  </si>
  <si>
    <r>
      <t>общая площадь дома - лестниц. Подвалы, чердаки с верхнейразводкой (м</t>
    </r>
    <r>
      <rPr>
        <b/>
        <sz val="9"/>
        <color theme="1"/>
        <rFont val="Calibri"/>
        <family val="2"/>
        <charset val="204"/>
      </rPr>
      <t>²)</t>
    </r>
  </si>
  <si>
    <t>2/4/20.</t>
  </si>
  <si>
    <r>
      <t>общая площадь дома-лестницы.подвалы,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</si>
  <si>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3/3/36.</t>
  </si>
  <si>
    <r>
      <t>общая площадь дома - лестницы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</si>
  <si>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4/4/64.</t>
  </si>
  <si>
    <r>
      <t>общая площадь дома - лестницы,одвалы,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</si>
  <si>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3/4/48.</t>
  </si>
  <si>
    <t>3/5/39.</t>
  </si>
  <si>
    <t>1816,6/44,2</t>
  </si>
  <si>
    <t>3/4/46.</t>
  </si>
  <si>
    <r>
      <t>общая площадь дома  - лестницы,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</si>
  <si>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 кол-во кв-р</t>
  </si>
  <si>
    <t>2503,7/634,7</t>
  </si>
  <si>
    <t>площадь жилых помещений (м²)/площадь встроеннх помещений (м²)</t>
  </si>
  <si>
    <t>5/4/64.</t>
  </si>
  <si>
    <t>этажность/кол-о подъездов/кол-во кв-р</t>
  </si>
  <si>
    <r>
      <t>общая площадь дома - лестницы, подвалы, черджаки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</si>
  <si>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2/2/8.</t>
  </si>
  <si>
    <t>1823,4/155,5</t>
  </si>
  <si>
    <t>4/4/60.</t>
  </si>
  <si>
    <t>2315,2/160,5</t>
  </si>
  <si>
    <r>
      <t>общая площадь дома - лестницы, подвалы, вердаки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</si>
  <si>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3034,6/71,6</t>
  </si>
  <si>
    <t>площадь жилых помещений (м²)/площадь встроеных помещений (м²)</t>
  </si>
  <si>
    <t>3061,9/255,8</t>
  </si>
  <si>
    <r>
      <t>общая площадь дома - лкстниы, чердаки с верхней разводкой подвалы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</si>
  <si>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подъездов/кол-вокв-р</t>
  </si>
  <si>
    <t>4//4/60.</t>
  </si>
  <si>
    <t>372,4/57,2</t>
  </si>
  <si>
    <t>2/1/7.</t>
  </si>
  <si>
    <r>
      <t>общая площадь дома - лестницы. Подвал,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</si>
  <si>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дома- лестницы, подвалы, чердаки с верхней разводкой  (м</t>
    </r>
    <r>
      <rPr>
        <b/>
        <sz val="9"/>
        <color theme="1"/>
        <rFont val="Calibri"/>
        <family val="2"/>
        <charset val="204"/>
      </rPr>
      <t>²)</t>
    </r>
  </si>
  <si>
    <t>4/1/65.</t>
  </si>
  <si>
    <t>этажность/колвоподъездов/кол-во кв-р</t>
  </si>
  <si>
    <t>1452,5/27,5</t>
  </si>
  <si>
    <r>
      <t>общая площадь дома- 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</si>
  <si>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4/2/104</t>
  </si>
  <si>
    <t>год подстройки</t>
  </si>
  <si>
    <r>
      <t>общая площадь дома -лестницы,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</si>
  <si>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3/3/20.</t>
  </si>
  <si>
    <t>1225,9/211,1</t>
  </si>
  <si>
    <t>1974,7/65,8</t>
  </si>
  <si>
    <t>3/3/33.</t>
  </si>
  <si>
    <t>4/2/24.</t>
  </si>
  <si>
    <t>год остройки</t>
  </si>
  <si>
    <r>
      <t>общая площадь дома - лестниц,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</si>
  <si>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3/5/36.</t>
  </si>
  <si>
    <r>
      <t>общая площадь дома- лестницы, подвалы, чердаки с ерхней разводкой (м</t>
    </r>
    <r>
      <rPr>
        <b/>
        <sz val="9"/>
        <color theme="1"/>
        <rFont val="Calibri"/>
        <family val="2"/>
        <charset val="204"/>
      </rPr>
      <t>²)</t>
    </r>
  </si>
  <si>
    <t>1859,0/148,2</t>
  </si>
  <si>
    <t>1761,1/328,6</t>
  </si>
  <si>
    <t>1827,5/279,6</t>
  </si>
  <si>
    <t>3/4/31.</t>
  </si>
  <si>
    <t>этажность/кол-во подъездов/кол-ко кв-р</t>
  </si>
  <si>
    <t>1221,2/444,7</t>
  </si>
  <si>
    <t>этажность/кол-во подъездов/кол-во квартир</t>
  </si>
  <si>
    <t>1396,6/86,1</t>
  </si>
  <si>
    <t>3/3/34.</t>
  </si>
  <si>
    <t>этажность/ кол-во подъездов/кол-во кв-р</t>
  </si>
  <si>
    <r>
      <t>общая площадь дома - лестница,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</si>
  <si>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 лестницы.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</si>
  <si>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 лестницы,подвалы,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</si>
  <si>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Монтажников,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</si>
  <si>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ул.им В.И. Медведева, дом 4</t>
    </r>
  </si>
  <si>
    <r>
      <t>общая площадь дома - лестницы, подвадлы,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</si>
  <si>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3966,4/37,6</t>
  </si>
  <si>
    <t>6489,6/ 478,7</t>
  </si>
  <si>
    <t>4/4/62.</t>
  </si>
  <si>
    <t>общая площадь дома - лестницы,подвалы, чердаки с верхней разводкой</t>
  </si>
  <si>
    <t>этажность/кол-во подъездлов/ кол-во кв-р</t>
  </si>
  <si>
    <t>ориентировочное начисление средств на 2018г.</t>
  </si>
  <si>
    <t xml:space="preserve">подъезд № 3 </t>
  </si>
  <si>
    <t>подъезд № 4</t>
  </si>
  <si>
    <r>
      <t>общая площадь дома -лестницы подвалы, чердаки с верзней разводкой (м</t>
    </r>
    <r>
      <rPr>
        <b/>
        <sz val="9"/>
        <color theme="1"/>
        <rFont val="Calibri"/>
        <family val="2"/>
        <charset val="204"/>
      </rPr>
      <t>²)</t>
    </r>
  </si>
  <si>
    <t xml:space="preserve">кап. ремонт 2010г. Фасад, инженерные сети </t>
  </si>
  <si>
    <t>кап. ремонт 2010г. Крыша, фасад, инженерные сети</t>
  </si>
  <si>
    <t>кап. ремонт 2010 г. Крыша, отопление</t>
  </si>
  <si>
    <t>кап. ремонт 2011г. Крыша, фасад, отопление</t>
  </si>
  <si>
    <t>кап. ремонт 2012г. Инженерные сети, крыша, фасад</t>
  </si>
  <si>
    <t>кап. ремонт 2012г. Инженерные сети, фасад</t>
  </si>
  <si>
    <t>кап. ремонт 2013г. Инженерные сети, крыша, фасад</t>
  </si>
  <si>
    <t>кап. ремонт 2013г, 2014г, 2016. Инженерные сети, крыша, подвал, фасад, фундамент</t>
  </si>
  <si>
    <t>кап. ремонт 2016г. Инженерные сети, крыша, подвал, фасад, фундамент</t>
  </si>
  <si>
    <t>кап. ремонт 2015г. Инженерные сети, крыша, фасад. кап. ремонт 2016г. Подвал, фундамент</t>
  </si>
  <si>
    <t>кап. ремонт 2014г. Инженерные сети, фасад. кап. ремонт 2016г. Инженерные сети, крыша, подвал, фундамент</t>
  </si>
  <si>
    <t>кап. ремонт 2014г. Инженерные сети, крыша, фасад. кап. ремонт 2016г. Подвал, фундамент</t>
  </si>
  <si>
    <t>кап. ремонт 2016г. Инженерные сети, крыша, фасад, подвал, фундамент</t>
  </si>
  <si>
    <t>кап. ремонт 2017г. Инженерные сети, крыша, подвал, фасад, фундамент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</si>
</sst>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12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12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137">
    <xf numFmtId="0" fontId="0" fillId="0" borderId="0" xfId="0"/>
    <xf numFmtId="0" fontId="4" fillId="0" borderId="0" xfId="0" applyFont="1"/>
    <xf numFmtId="0" fontId="3" fillId="0" borderId="0" xfId="0" applyFont="1" applyAlignment="1">
      <alignment horizontal="left"/>
    </xf>
    <xf numFmtId="0" fontId="6" fillId="0" borderId="5" xfId="4" applyFont="1" applyBorder="1" applyAlignment="1">
      <alignment horizontal="center" wrapText="1"/>
    </xf>
    <xf numFmtId="0" fontId="6" fillId="0" borderId="2" xfId="4" applyFont="1" applyBorder="1" applyAlignment="1">
      <alignment horizontal="center" wrapText="1"/>
    </xf>
    <xf numFmtId="0" fontId="6" fillId="0" borderId="4" xfId="4" applyFont="1" applyBorder="1" applyAlignment="1">
      <alignment horizontal="center" wrapText="1"/>
    </xf>
    <xf numFmtId="0" fontId="6" fillId="0" borderId="2" xfId="4" applyFont="1" applyBorder="1" applyAlignment="1">
      <alignment wrapText="1"/>
    </xf>
    <xf numFmtId="0" fontId="7" fillId="2" borderId="1" xfId="4" applyFont="1" applyFill="1" applyBorder="1" applyAlignment="1">
      <alignment horizontal="center" wrapText="1"/>
    </xf>
    <xf numFmtId="0" fontId="6" fillId="2" borderId="5" xfId="4" applyFont="1" applyFill="1" applyBorder="1"/>
    <xf numFmtId="0" fontId="6" fillId="2" borderId="4" xfId="4" applyFont="1" applyFill="1" applyBorder="1"/>
    <xf numFmtId="0" fontId="6" fillId="2" borderId="2" xfId="4" applyFont="1" applyFill="1" applyBorder="1"/>
    <xf numFmtId="0" fontId="7" fillId="0" borderId="1" xfId="4" applyFont="1" applyBorder="1" applyAlignment="1">
      <alignment wrapText="1"/>
    </xf>
    <xf numFmtId="0" fontId="6" fillId="0" borderId="5" xfId="4" applyFont="1" applyBorder="1"/>
    <xf numFmtId="0" fontId="6" fillId="0" borderId="4" xfId="4" applyFont="1" applyBorder="1"/>
    <xf numFmtId="0" fontId="6" fillId="0" borderId="2" xfId="4" applyFont="1" applyBorder="1"/>
    <xf numFmtId="0" fontId="6" fillId="0" borderId="1" xfId="4" applyFont="1" applyBorder="1" applyAlignment="1">
      <alignment wrapText="1"/>
    </xf>
    <xf numFmtId="0" fontId="8" fillId="0" borderId="1" xfId="4" applyFont="1" applyBorder="1" applyAlignment="1">
      <alignment wrapText="1"/>
    </xf>
    <xf numFmtId="0" fontId="7" fillId="8" borderId="1" xfId="4" applyFont="1" applyFill="1" applyBorder="1" applyAlignment="1">
      <alignment wrapText="1"/>
    </xf>
    <xf numFmtId="0" fontId="7" fillId="2" borderId="5" xfId="4" applyFont="1" applyFill="1" applyBorder="1"/>
    <xf numFmtId="0" fontId="7" fillId="2" borderId="4" xfId="4" applyFont="1" applyFill="1" applyBorder="1"/>
    <xf numFmtId="0" fontId="7" fillId="2" borderId="2" xfId="4" applyFont="1" applyFill="1" applyBorder="1"/>
    <xf numFmtId="0" fontId="7" fillId="4" borderId="1" xfId="4" applyFont="1" applyFill="1" applyBorder="1" applyAlignment="1">
      <alignment horizontal="center" wrapText="1"/>
    </xf>
    <xf numFmtId="0" fontId="6" fillId="4" borderId="5" xfId="4" applyFont="1" applyFill="1" applyBorder="1"/>
    <xf numFmtId="0" fontId="6" fillId="4" borderId="4" xfId="4" applyFont="1" applyFill="1" applyBorder="1"/>
    <xf numFmtId="0" fontId="6" fillId="4" borderId="2" xfId="4" applyFont="1" applyFill="1" applyBorder="1"/>
    <xf numFmtId="0" fontId="7" fillId="4" borderId="1" xfId="4" applyFont="1" applyFill="1" applyBorder="1" applyAlignment="1">
      <alignment wrapText="1"/>
    </xf>
    <xf numFmtId="0" fontId="7" fillId="4" borderId="5" xfId="4" applyFont="1" applyFill="1" applyBorder="1"/>
    <xf numFmtId="0" fontId="7" fillId="4" borderId="4" xfId="4" applyFont="1" applyFill="1" applyBorder="1"/>
    <xf numFmtId="0" fontId="7" fillId="4" borderId="2" xfId="4" applyFont="1" applyFill="1" applyBorder="1"/>
    <xf numFmtId="0" fontId="7" fillId="3" borderId="1" xfId="4" applyFont="1" applyFill="1" applyBorder="1" applyAlignment="1">
      <alignment horizontal="center" wrapText="1"/>
    </xf>
    <xf numFmtId="0" fontId="6" fillId="3" borderId="5" xfId="4" applyFont="1" applyFill="1" applyBorder="1"/>
    <xf numFmtId="0" fontId="6" fillId="3" borderId="4" xfId="4" applyFont="1" applyFill="1" applyBorder="1"/>
    <xf numFmtId="0" fontId="6" fillId="3" borderId="2" xfId="4" applyFont="1" applyFill="1" applyBorder="1"/>
    <xf numFmtId="0" fontId="7" fillId="3" borderId="1" xfId="4" applyFont="1" applyFill="1" applyBorder="1" applyAlignment="1">
      <alignment wrapText="1"/>
    </xf>
    <xf numFmtId="0" fontId="7" fillId="3" borderId="5" xfId="4" applyFont="1" applyFill="1" applyBorder="1"/>
    <xf numFmtId="0" fontId="7" fillId="3" borderId="4" xfId="4" applyFont="1" applyFill="1" applyBorder="1"/>
    <xf numFmtId="0" fontId="7" fillId="3" borderId="2" xfId="4" applyFont="1" applyFill="1" applyBorder="1"/>
    <xf numFmtId="0" fontId="7" fillId="5" borderId="1" xfId="4" applyFont="1" applyFill="1" applyBorder="1" applyAlignment="1">
      <alignment horizontal="center"/>
    </xf>
    <xf numFmtId="0" fontId="6" fillId="5" borderId="5" xfId="4" applyFont="1" applyFill="1" applyBorder="1"/>
    <xf numFmtId="0" fontId="6" fillId="5" borderId="4" xfId="4" applyFont="1" applyFill="1" applyBorder="1"/>
    <xf numFmtId="0" fontId="6" fillId="5" borderId="2" xfId="4" applyFont="1" applyFill="1" applyBorder="1"/>
    <xf numFmtId="0" fontId="7" fillId="0" borderId="1" xfId="4" applyFont="1" applyBorder="1"/>
    <xf numFmtId="0" fontId="6" fillId="0" borderId="1" xfId="4" applyFont="1" applyBorder="1"/>
    <xf numFmtId="0" fontId="7" fillId="5" borderId="1" xfId="4" applyFont="1" applyFill="1" applyBorder="1"/>
    <xf numFmtId="0" fontId="7" fillId="5" borderId="5" xfId="4" applyFont="1" applyFill="1" applyBorder="1"/>
    <xf numFmtId="0" fontId="7" fillId="5" borderId="4" xfId="4" applyFont="1" applyFill="1" applyBorder="1"/>
    <xf numFmtId="0" fontId="7" fillId="5" borderId="2" xfId="4" applyFont="1" applyFill="1" applyBorder="1"/>
    <xf numFmtId="0" fontId="7" fillId="7" borderId="1" xfId="4" applyFont="1" applyFill="1" applyBorder="1" applyAlignment="1">
      <alignment wrapText="1"/>
    </xf>
    <xf numFmtId="0" fontId="6" fillId="7" borderId="5" xfId="4" applyFont="1" applyFill="1" applyBorder="1"/>
    <xf numFmtId="0" fontId="6" fillId="7" borderId="4" xfId="4" applyFont="1" applyFill="1" applyBorder="1"/>
    <xf numFmtId="0" fontId="6" fillId="7" borderId="2" xfId="4" applyFont="1" applyFill="1" applyBorder="1"/>
    <xf numFmtId="0" fontId="6" fillId="6" borderId="1" xfId="4" applyFont="1" applyFill="1" applyBorder="1" applyAlignment="1">
      <alignment wrapText="1"/>
    </xf>
    <xf numFmtId="0" fontId="7" fillId="6" borderId="1" xfId="4" applyFont="1" applyFill="1" applyBorder="1" applyAlignment="1">
      <alignment wrapText="1"/>
    </xf>
    <xf numFmtId="0" fontId="7" fillId="0" borderId="5" xfId="4" applyFont="1" applyBorder="1"/>
    <xf numFmtId="0" fontId="7" fillId="0" borderId="4" xfId="4" applyFont="1" applyBorder="1"/>
    <xf numFmtId="0" fontId="7" fillId="0" borderId="2" xfId="4" applyFont="1" applyBorder="1"/>
    <xf numFmtId="0" fontId="7" fillId="9" borderId="1" xfId="4" applyFont="1" applyFill="1" applyBorder="1" applyAlignment="1">
      <alignment wrapText="1"/>
    </xf>
    <xf numFmtId="0" fontId="7" fillId="9" borderId="5" xfId="4" applyFont="1" applyFill="1" applyBorder="1"/>
    <xf numFmtId="0" fontId="7" fillId="9" borderId="4" xfId="4" applyFont="1" applyFill="1" applyBorder="1"/>
    <xf numFmtId="0" fontId="7" fillId="9" borderId="2" xfId="4" applyFont="1" applyFill="1" applyBorder="1"/>
    <xf numFmtId="0" fontId="7" fillId="7" borderId="1" xfId="4" applyFont="1" applyFill="1" applyBorder="1" applyAlignment="1">
      <alignment horizontal="center" wrapText="1"/>
    </xf>
    <xf numFmtId="0" fontId="7" fillId="7" borderId="1" xfId="4" applyFont="1" applyFill="1" applyBorder="1" applyAlignment="1">
      <alignment horizontal="left" wrapText="1"/>
    </xf>
    <xf numFmtId="0" fontId="7" fillId="8" borderId="1" xfId="4" applyFont="1" applyFill="1" applyBorder="1" applyAlignment="1">
      <alignment horizontal="center" wrapText="1"/>
    </xf>
    <xf numFmtId="0" fontId="6" fillId="8" borderId="5" xfId="4" applyFont="1" applyFill="1" applyBorder="1"/>
    <xf numFmtId="0" fontId="6" fillId="8" borderId="4" xfId="4" applyFont="1" applyFill="1" applyBorder="1"/>
    <xf numFmtId="0" fontId="6" fillId="8" borderId="2" xfId="4" applyFont="1" applyFill="1" applyBorder="1"/>
    <xf numFmtId="0" fontId="9" fillId="0" borderId="1" xfId="4" applyFont="1" applyBorder="1" applyAlignment="1">
      <alignment wrapText="1"/>
    </xf>
    <xf numFmtId="0" fontId="7" fillId="0" borderId="1" xfId="4" applyFont="1" applyFill="1" applyBorder="1" applyAlignment="1">
      <alignment wrapText="1"/>
    </xf>
    <xf numFmtId="0" fontId="3" fillId="0" borderId="0" xfId="0" applyFont="1" applyBorder="1" applyAlignment="1">
      <alignment horizontal="left"/>
    </xf>
    <xf numFmtId="0" fontId="7" fillId="0" borderId="12" xfId="4" applyFont="1" applyBorder="1" applyAlignment="1">
      <alignment horizontal="center"/>
    </xf>
    <xf numFmtId="0" fontId="6" fillId="0" borderId="4" xfId="4" applyFont="1" applyBorder="1" applyAlignment="1">
      <alignment wrapText="1"/>
    </xf>
    <xf numFmtId="0" fontId="0" fillId="0" borderId="2" xfId="0" applyBorder="1"/>
    <xf numFmtId="0" fontId="6" fillId="0" borderId="2" xfId="4" applyFont="1" applyBorder="1" applyAlignment="1">
      <alignment horizontal="right" wrapText="1"/>
    </xf>
    <xf numFmtId="0" fontId="6" fillId="0" borderId="5" xfId="4" applyFont="1" applyBorder="1" applyAlignment="1">
      <alignment wrapText="1"/>
    </xf>
    <xf numFmtId="3" fontId="6" fillId="0" borderId="2" xfId="4" applyNumberFormat="1" applyFont="1" applyBorder="1" applyAlignment="1">
      <alignment wrapText="1"/>
    </xf>
    <xf numFmtId="3" fontId="6" fillId="0" borderId="2" xfId="4" applyNumberFormat="1" applyFont="1" applyBorder="1"/>
    <xf numFmtId="0" fontId="7" fillId="0" borderId="12" xfId="4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7" fillId="7" borderId="2" xfId="4" applyFont="1" applyFill="1" applyBorder="1"/>
    <xf numFmtId="0" fontId="7" fillId="8" borderId="2" xfId="4" applyFont="1" applyFill="1" applyBorder="1"/>
    <xf numFmtId="0" fontId="3" fillId="0" borderId="3" xfId="0" applyFont="1" applyBorder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2" fontId="7" fillId="0" borderId="6" xfId="4" applyNumberFormat="1" applyFont="1" applyBorder="1"/>
    <xf numFmtId="1" fontId="7" fillId="0" borderId="6" xfId="4" applyNumberFormat="1" applyFont="1" applyBorder="1"/>
    <xf numFmtId="0" fontId="4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4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16" fontId="3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6" fillId="0" borderId="2" xfId="4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2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10" xfId="4" applyFont="1" applyBorder="1" applyAlignment="1">
      <alignment horizontal="center"/>
    </xf>
    <xf numFmtId="0" fontId="7" fillId="0" borderId="11" xfId="4" applyFont="1" applyBorder="1" applyAlignment="1">
      <alignment horizontal="center"/>
    </xf>
    <xf numFmtId="0" fontId="7" fillId="0" borderId="12" xfId="4" applyFont="1" applyBorder="1" applyAlignment="1">
      <alignment horizontal="center"/>
    </xf>
    <xf numFmtId="0" fontId="7" fillId="0" borderId="1" xfId="4" applyFont="1" applyBorder="1" applyAlignment="1">
      <alignment horizontal="left" wrapText="1"/>
    </xf>
    <xf numFmtId="0" fontId="6" fillId="0" borderId="13" xfId="4" applyFont="1" applyBorder="1" applyAlignment="1">
      <alignment horizontal="left" wrapText="1"/>
    </xf>
    <xf numFmtId="0" fontId="6" fillId="0" borderId="4" xfId="4" applyFont="1" applyBorder="1" applyAlignment="1">
      <alignment horizontal="left" wrapText="1"/>
    </xf>
    <xf numFmtId="0" fontId="7" fillId="0" borderId="7" xfId="4" applyFont="1" applyBorder="1" applyAlignment="1">
      <alignment horizontal="right" vertical="center"/>
    </xf>
    <xf numFmtId="0" fontId="7" fillId="0" borderId="13" xfId="4" applyFont="1" applyBorder="1" applyAlignment="1">
      <alignment horizontal="right" vertical="center"/>
    </xf>
    <xf numFmtId="0" fontId="7" fillId="0" borderId="4" xfId="4" applyFont="1" applyBorder="1" applyAlignment="1">
      <alignment horizontal="right" vertical="center"/>
    </xf>
    <xf numFmtId="0" fontId="7" fillId="0" borderId="7" xfId="4" applyFont="1" applyBorder="1" applyAlignment="1">
      <alignment horizontal="left" wrapText="1"/>
    </xf>
    <xf numFmtId="0" fontId="7" fillId="0" borderId="13" xfId="4" applyFont="1" applyBorder="1" applyAlignment="1">
      <alignment horizontal="left" wrapText="1"/>
    </xf>
    <xf numFmtId="0" fontId="7" fillId="0" borderId="4" xfId="4" applyFont="1" applyBorder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6" fillId="0" borderId="8" xfId="4" applyFont="1" applyBorder="1" applyAlignment="1">
      <alignment horizontal="center" wrapText="1"/>
    </xf>
    <xf numFmtId="0" fontId="0" fillId="0" borderId="9" xfId="0" applyBorder="1"/>
    <xf numFmtId="0" fontId="6" fillId="0" borderId="7" xfId="4" applyFont="1" applyBorder="1" applyAlignment="1">
      <alignment horizontal="center"/>
    </xf>
    <xf numFmtId="0" fontId="0" fillId="0" borderId="13" xfId="0" applyBorder="1"/>
    <xf numFmtId="0" fontId="0" fillId="0" borderId="4" xfId="0" applyBorder="1"/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center" wrapText="1"/>
    </xf>
    <xf numFmtId="0" fontId="6" fillId="0" borderId="13" xfId="4" applyFont="1" applyBorder="1" applyAlignment="1">
      <alignment horizontal="center"/>
    </xf>
    <xf numFmtId="0" fontId="6" fillId="0" borderId="4" xfId="4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</cellXfs>
  <cellStyles count="5">
    <cellStyle name="Обычный" xfId="0" builtinId="0"/>
    <cellStyle name="Обычный 2" xfId="1"/>
    <cellStyle name="Обычный 3" xfId="4"/>
    <cellStyle name="Процентный 2" xfId="2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66"/>
  <sheetViews>
    <sheetView tabSelected="1" zoomScaleNormal="100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28515625" hidden="1" customWidth="1"/>
  </cols>
  <sheetData>
    <row r="1" spans="1:19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9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15.75">
      <c r="A4" s="112" t="s">
        <v>94</v>
      </c>
      <c r="B4" s="112"/>
      <c r="C4" s="112"/>
      <c r="D4" s="112"/>
      <c r="E4" s="112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9">
      <c r="A5" s="112" t="s">
        <v>435</v>
      </c>
      <c r="B5" s="112"/>
      <c r="C5" s="112"/>
      <c r="D5" s="112"/>
      <c r="E5" s="112"/>
      <c r="F5" s="112"/>
      <c r="G5" s="90">
        <v>1820.6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9">
      <c r="A6" s="112" t="s">
        <v>283</v>
      </c>
      <c r="B6" s="112"/>
      <c r="C6" s="112"/>
      <c r="D6" s="112"/>
      <c r="E6" s="112"/>
      <c r="F6" s="112"/>
      <c r="G6" s="90">
        <v>6028.2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9">
      <c r="A7" s="112" t="s">
        <v>288</v>
      </c>
      <c r="B7" s="112"/>
      <c r="C7" s="112"/>
      <c r="D7" s="112"/>
      <c r="E7" s="112"/>
      <c r="F7" s="112"/>
      <c r="G7" s="90" t="s">
        <v>287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9">
      <c r="A8" s="112" t="s">
        <v>286</v>
      </c>
      <c r="B8" s="112"/>
      <c r="C8" s="112"/>
      <c r="D8" s="112"/>
      <c r="E8" s="112"/>
      <c r="F8" s="112"/>
      <c r="G8" s="90">
        <v>1975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9">
      <c r="A9" s="112" t="s">
        <v>282</v>
      </c>
      <c r="B9" s="112"/>
      <c r="C9" s="112"/>
      <c r="D9" s="112"/>
      <c r="E9" s="112"/>
      <c r="F9" s="112"/>
      <c r="G9" s="94">
        <v>-176194.6</v>
      </c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</row>
    <row r="10" spans="1:19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</row>
    <row r="11" spans="1:19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</row>
    <row r="12" spans="1:19">
      <c r="A12" s="112" t="s">
        <v>432</v>
      </c>
      <c r="B12" s="112"/>
      <c r="C12" s="112"/>
      <c r="D12" s="112"/>
      <c r="E12" s="112"/>
      <c r="F12" s="112"/>
      <c r="G12" s="90">
        <f>6028.2*4.6*12</f>
        <v>332756.63999999996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>
      <c r="A13" s="112" t="s">
        <v>53</v>
      </c>
      <c r="B13" s="112"/>
      <c r="C13" s="112"/>
      <c r="D13" s="112"/>
      <c r="E13" s="112"/>
      <c r="F13" s="112"/>
      <c r="G13" s="92">
        <f>M152</f>
        <v>89422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</row>
    <row r="14" spans="1:19">
      <c r="A14" s="112" t="s">
        <v>285</v>
      </c>
      <c r="B14" s="112"/>
      <c r="C14" s="112"/>
      <c r="D14" s="112"/>
      <c r="E14" s="112"/>
      <c r="F14" s="112"/>
      <c r="G14" s="92">
        <f>G12-G13+G9</f>
        <v>67140.03999999995</v>
      </c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</row>
    <row r="15" spans="1:19">
      <c r="A15" s="109"/>
      <c r="B15" s="109"/>
      <c r="C15" s="109"/>
      <c r="D15" s="109"/>
      <c r="E15" s="109"/>
      <c r="F15" s="109"/>
      <c r="G15" s="92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</row>
    <row r="16" spans="1:19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t="14.45" customHeight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7" customHeight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231</v>
      </c>
      <c r="I29" s="14">
        <v>10</v>
      </c>
      <c r="J29" s="14">
        <v>5080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231</v>
      </c>
      <c r="I36" s="14">
        <v>8</v>
      </c>
      <c r="J36" s="14">
        <v>2608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231</v>
      </c>
      <c r="I37" s="14">
        <v>8</v>
      </c>
      <c r="J37" s="14">
        <v>2024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9712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 t="s">
        <v>231</v>
      </c>
      <c r="I47" s="14">
        <v>12</v>
      </c>
      <c r="J47" s="14">
        <v>12600</v>
      </c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231</v>
      </c>
      <c r="I60" s="14">
        <v>10</v>
      </c>
      <c r="J60" s="14">
        <v>4760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17360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 t="s">
        <v>231</v>
      </c>
      <c r="I72" s="14">
        <v>12</v>
      </c>
      <c r="J72" s="14">
        <v>12600</v>
      </c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231</v>
      </c>
      <c r="I77" s="14">
        <v>6</v>
      </c>
      <c r="J77" s="14">
        <v>2850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231</v>
      </c>
      <c r="I84" s="14">
        <v>10</v>
      </c>
      <c r="J84" s="14">
        <v>4760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20210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231</v>
      </c>
      <c r="I95" s="14">
        <v>1</v>
      </c>
      <c r="J95" s="14">
        <v>940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940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 t="s">
        <v>262</v>
      </c>
      <c r="F109" s="14">
        <v>15</v>
      </c>
      <c r="G109" s="14">
        <v>7350</v>
      </c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>
      <c r="A111" s="51" t="s">
        <v>61</v>
      </c>
      <c r="B111" s="12"/>
      <c r="C111" s="70"/>
      <c r="D111" s="14"/>
      <c r="E111" s="14" t="s">
        <v>229</v>
      </c>
      <c r="F111" s="6" t="s">
        <v>230</v>
      </c>
      <c r="G111" s="14">
        <v>9600</v>
      </c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16950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>
      <c r="A118" s="15" t="s">
        <v>66</v>
      </c>
      <c r="B118" s="12"/>
      <c r="C118" s="13"/>
      <c r="D118" s="14"/>
      <c r="E118" s="14" t="s">
        <v>263</v>
      </c>
      <c r="F118" s="14">
        <v>0.2</v>
      </c>
      <c r="G118" s="14">
        <v>5500</v>
      </c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>
        <v>50</v>
      </c>
      <c r="J121" s="14">
        <v>17250</v>
      </c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5500</v>
      </c>
      <c r="H124" s="55"/>
      <c r="I124" s="55"/>
      <c r="J124" s="55">
        <f>SUM(J118:J123)</f>
        <v>17250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 t="s">
        <v>264</v>
      </c>
      <c r="I132" s="14">
        <v>4</v>
      </c>
      <c r="J132" s="14">
        <v>1500</v>
      </c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8.9" hidden="1" customHeight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1.45" hidden="1" customHeight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1500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42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22450</v>
      </c>
      <c r="F151" s="120"/>
      <c r="G151" s="121"/>
      <c r="H151" s="119">
        <f>J149+J139+J129+J124+J116+J112+J105+J92+J68+J43</f>
        <v>66972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4">
        <f>K151+H151+E151+B151</f>
        <v>89422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13"/>
  </autoFilter>
  <mergeCells count="27">
    <mergeCell ref="A1:M1"/>
    <mergeCell ref="A2:M2"/>
    <mergeCell ref="A17:A18"/>
    <mergeCell ref="B17:D17"/>
    <mergeCell ref="H17:J17"/>
    <mergeCell ref="E17:G17"/>
    <mergeCell ref="K17:M17"/>
    <mergeCell ref="A4:E4"/>
    <mergeCell ref="A12:F12"/>
    <mergeCell ref="A5:F5"/>
    <mergeCell ref="A6:F6"/>
    <mergeCell ref="A7:F7"/>
    <mergeCell ref="A8:F8"/>
    <mergeCell ref="A9:F9"/>
    <mergeCell ref="A10:F10"/>
    <mergeCell ref="A11:F11"/>
    <mergeCell ref="B152:K152"/>
    <mergeCell ref="E150:G150"/>
    <mergeCell ref="H150:J150"/>
    <mergeCell ref="K150:M150"/>
    <mergeCell ref="B151:D151"/>
    <mergeCell ref="E151:G151"/>
    <mergeCell ref="H151:J151"/>
    <mergeCell ref="K151:M151"/>
    <mergeCell ref="B150:D150"/>
    <mergeCell ref="A13:F13"/>
    <mergeCell ref="A14:F1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66"/>
  <sheetViews>
    <sheetView topLeftCell="A3" workbookViewId="0">
      <selection activeCell="A9" sqref="A9:F9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103</v>
      </c>
      <c r="B4" s="112"/>
      <c r="C4" s="112"/>
      <c r="D4" s="112"/>
      <c r="E4" s="112"/>
      <c r="F4" s="112"/>
      <c r="G4" s="90"/>
      <c r="H4" s="89"/>
      <c r="I4" s="89"/>
      <c r="J4" s="89"/>
      <c r="K4" s="89"/>
      <c r="L4" s="89"/>
      <c r="M4" s="89"/>
      <c r="N4" s="78"/>
      <c r="O4" s="78"/>
      <c r="P4" s="78"/>
      <c r="Q4" s="78"/>
    </row>
    <row r="5" spans="1:17">
      <c r="A5" s="112" t="s">
        <v>311</v>
      </c>
      <c r="B5" s="112"/>
      <c r="C5" s="112"/>
      <c r="D5" s="112"/>
      <c r="E5" s="112"/>
      <c r="F5" s="112"/>
      <c r="G5" s="90">
        <v>991.6</v>
      </c>
      <c r="H5" s="89"/>
      <c r="I5" s="89"/>
      <c r="J5" s="89"/>
      <c r="K5" s="89"/>
      <c r="L5" s="89"/>
      <c r="M5" s="89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3360.1</v>
      </c>
      <c r="H6" s="89"/>
      <c r="I6" s="89"/>
      <c r="J6" s="89"/>
      <c r="K6" s="89"/>
      <c r="L6" s="89"/>
      <c r="M6" s="89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310</v>
      </c>
      <c r="H7" s="89"/>
      <c r="I7" s="89"/>
      <c r="J7" s="89"/>
      <c r="K7" s="89"/>
      <c r="L7" s="89"/>
      <c r="M7" s="89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1973</v>
      </c>
      <c r="H8" s="89"/>
      <c r="I8" s="89"/>
      <c r="J8" s="89"/>
      <c r="K8" s="89"/>
      <c r="L8" s="89"/>
      <c r="M8" s="89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-86091.46</v>
      </c>
      <c r="H9" s="89"/>
      <c r="I9" s="89"/>
      <c r="J9" s="89"/>
      <c r="K9" s="89"/>
      <c r="L9" s="89"/>
      <c r="M9" s="89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89"/>
      <c r="I10" s="89"/>
      <c r="J10" s="89"/>
      <c r="K10" s="89"/>
      <c r="L10" s="89"/>
      <c r="M10" s="89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89"/>
      <c r="I11" s="89"/>
      <c r="J11" s="89"/>
      <c r="K11" s="89"/>
      <c r="L11" s="89"/>
      <c r="M11" s="89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G6*4.6*12</f>
        <v>185477.52</v>
      </c>
      <c r="H12" s="89"/>
      <c r="I12" s="89"/>
      <c r="J12" s="89"/>
      <c r="K12" s="89"/>
      <c r="L12" s="89"/>
      <c r="M12" s="89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15594</v>
      </c>
      <c r="H13" s="89"/>
      <c r="I13" s="89"/>
      <c r="J13" s="89"/>
      <c r="K13" s="89"/>
      <c r="L13" s="89"/>
      <c r="M13" s="89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83792.059999999983</v>
      </c>
      <c r="H14" s="89"/>
      <c r="I14" s="89"/>
      <c r="J14" s="89"/>
      <c r="K14" s="89"/>
      <c r="L14" s="89"/>
      <c r="M14" s="89"/>
      <c r="N14" s="78"/>
      <c r="O14" s="78"/>
      <c r="P14" s="78"/>
      <c r="Q14" s="78"/>
    </row>
    <row r="15" spans="1:17">
      <c r="A15" s="107" t="s">
        <v>438</v>
      </c>
      <c r="B15" s="107"/>
      <c r="C15" s="107"/>
      <c r="D15" s="107"/>
      <c r="E15" s="107"/>
      <c r="F15" s="107"/>
      <c r="G15" s="92"/>
      <c r="H15" s="106"/>
      <c r="I15" s="106"/>
      <c r="J15" s="106"/>
      <c r="K15" s="106"/>
      <c r="L15" s="106"/>
      <c r="M15" s="106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 t="s">
        <v>192</v>
      </c>
      <c r="F50" s="14">
        <v>10</v>
      </c>
      <c r="G50" s="14">
        <v>7370</v>
      </c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 t="s">
        <v>192</v>
      </c>
      <c r="F61" s="14">
        <v>6</v>
      </c>
      <c r="G61" s="14">
        <v>1956</v>
      </c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9326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 t="s">
        <v>192</v>
      </c>
      <c r="F77" s="14">
        <v>4</v>
      </c>
      <c r="G77" s="14">
        <v>1900</v>
      </c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 t="s">
        <v>192</v>
      </c>
      <c r="F84" s="14">
        <v>3</v>
      </c>
      <c r="G84" s="14">
        <v>1428</v>
      </c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3328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>
        <v>6</v>
      </c>
      <c r="J121" s="14">
        <v>2940</v>
      </c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2940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12654</v>
      </c>
      <c r="F151" s="120"/>
      <c r="G151" s="121"/>
      <c r="H151" s="119">
        <f>J149+J139+J129+J124+J116+J112+J105+J92+J68+J43</f>
        <v>2940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15594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314</v>
      </c>
      <c r="B5" s="112"/>
      <c r="C5" s="112"/>
      <c r="D5" s="112"/>
      <c r="E5" s="112"/>
      <c r="F5" s="112"/>
      <c r="G5" s="90">
        <v>907.6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313</v>
      </c>
      <c r="B6" s="112"/>
      <c r="C6" s="112"/>
      <c r="D6" s="112"/>
      <c r="E6" s="112"/>
      <c r="F6" s="112"/>
      <c r="G6" s="90" t="s">
        <v>312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310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-99392.13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(3362.2+49.8)*4.6*12</f>
        <v>188342.39999999999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37328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51622.26999999999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6</v>
      </c>
      <c r="J25" s="14">
        <v>5652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6</v>
      </c>
      <c r="J29" s="14">
        <v>3048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6</v>
      </c>
      <c r="J36" s="14">
        <v>1956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6</v>
      </c>
      <c r="J37" s="14">
        <v>1518</v>
      </c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12174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6</v>
      </c>
      <c r="J54" s="14">
        <v>2598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>
        <v>6</v>
      </c>
      <c r="J61" s="14">
        <v>1956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4554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 t="s">
        <v>192</v>
      </c>
      <c r="I74" s="14">
        <v>8</v>
      </c>
      <c r="J74" s="14">
        <v>5896</v>
      </c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4</v>
      </c>
      <c r="J84" s="14">
        <v>1904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7800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/>
      <c r="G119" s="14"/>
      <c r="H119" s="14" t="s">
        <v>269</v>
      </c>
      <c r="I119" s="14">
        <v>160</v>
      </c>
      <c r="J119" s="14">
        <v>12800</v>
      </c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12800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37328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37328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35" t="s">
        <v>90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105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426</v>
      </c>
      <c r="B5" s="112"/>
      <c r="C5" s="112"/>
      <c r="D5" s="112"/>
      <c r="E5" s="112"/>
      <c r="F5" s="112"/>
      <c r="G5" s="90">
        <v>1786.3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6927.7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315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1993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9273.56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G6*4.6*12</f>
        <v>382409.04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102895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288787.59999999998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10</v>
      </c>
      <c r="J29" s="14">
        <v>5080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10</v>
      </c>
      <c r="J37" s="14">
        <v>2530</v>
      </c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 t="s">
        <v>233</v>
      </c>
      <c r="I40" s="14">
        <v>2</v>
      </c>
      <c r="J40" s="14">
        <v>7758</v>
      </c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18628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 t="s">
        <v>192</v>
      </c>
      <c r="I53" s="14">
        <v>10</v>
      </c>
      <c r="J53" s="14">
        <v>4750</v>
      </c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10</v>
      </c>
      <c r="J54" s="14">
        <v>4330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10</v>
      </c>
      <c r="J60" s="14">
        <v>4760</v>
      </c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>
        <v>14</v>
      </c>
      <c r="J61" s="14">
        <v>4564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18404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12</v>
      </c>
      <c r="J77" s="14">
        <v>5700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10</v>
      </c>
      <c r="J84" s="14">
        <v>4760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10460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192</v>
      </c>
      <c r="I95" s="14">
        <v>20</v>
      </c>
      <c r="J95" s="14">
        <v>18800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>
        <v>4</v>
      </c>
      <c r="J98" s="14">
        <v>1920</v>
      </c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>
        <v>2</v>
      </c>
      <c r="J99" s="14">
        <v>960</v>
      </c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>
        <v>4</v>
      </c>
      <c r="J100" s="14">
        <v>1920</v>
      </c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>
        <v>3</v>
      </c>
      <c r="J101" s="14">
        <v>1440</v>
      </c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>
        <v>4</v>
      </c>
      <c r="J102" s="14">
        <v>1920</v>
      </c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>
        <v>4</v>
      </c>
      <c r="J103" s="14">
        <v>1920</v>
      </c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>
        <v>4</v>
      </c>
      <c r="J104" s="14">
        <v>1920</v>
      </c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30800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6" t="s">
        <v>268</v>
      </c>
      <c r="F120" s="14">
        <v>100</v>
      </c>
      <c r="G120" s="14">
        <v>15000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6</v>
      </c>
      <c r="G121" s="14">
        <v>2940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17940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 t="s">
        <v>245</v>
      </c>
      <c r="F141" s="14">
        <v>1</v>
      </c>
      <c r="G141" s="14">
        <v>6663</v>
      </c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6663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24603</v>
      </c>
      <c r="F151" s="120"/>
      <c r="G151" s="121"/>
      <c r="H151" s="119">
        <f>J149+J139+J129+J124+J116+J112+J105+J92+J68+J43</f>
        <v>78292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102895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.42578125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7" s="88" customFormat="1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87"/>
      <c r="O2" s="87"/>
      <c r="P2" s="87"/>
      <c r="Q2" s="87"/>
    </row>
    <row r="3" spans="1:17" s="88" customForma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</row>
    <row r="4" spans="1:17" s="88" customFormat="1" ht="15.75">
      <c r="A4" s="112" t="s">
        <v>106</v>
      </c>
      <c r="B4" s="112"/>
      <c r="C4" s="112"/>
      <c r="D4" s="112"/>
      <c r="E4" s="112"/>
      <c r="F4" s="112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</row>
    <row r="5" spans="1:17" s="88" customFormat="1">
      <c r="A5" s="112" t="s">
        <v>317</v>
      </c>
      <c r="B5" s="112"/>
      <c r="C5" s="112"/>
      <c r="D5" s="112"/>
      <c r="E5" s="112"/>
      <c r="F5" s="112"/>
      <c r="G5" s="90">
        <v>1336.5</v>
      </c>
      <c r="H5" s="87"/>
      <c r="I5" s="87"/>
      <c r="J5" s="87"/>
      <c r="K5" s="87"/>
      <c r="L5" s="87"/>
      <c r="M5" s="87"/>
      <c r="N5" s="87"/>
      <c r="O5" s="87"/>
      <c r="P5" s="87"/>
      <c r="Q5" s="87"/>
    </row>
    <row r="6" spans="1:17" s="88" customFormat="1">
      <c r="A6" s="112" t="s">
        <v>313</v>
      </c>
      <c r="B6" s="112"/>
      <c r="C6" s="112"/>
      <c r="D6" s="112"/>
      <c r="E6" s="112"/>
      <c r="F6" s="112"/>
      <c r="G6" s="90" t="s">
        <v>427</v>
      </c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88" customFormat="1">
      <c r="A7" s="112" t="s">
        <v>318</v>
      </c>
      <c r="B7" s="112"/>
      <c r="C7" s="112"/>
      <c r="D7" s="112"/>
      <c r="E7" s="112"/>
      <c r="F7" s="112"/>
      <c r="G7" s="90" t="s">
        <v>316</v>
      </c>
      <c r="H7" s="87"/>
      <c r="I7" s="87"/>
      <c r="J7" s="87"/>
      <c r="K7" s="87"/>
      <c r="L7" s="87"/>
      <c r="M7" s="87"/>
      <c r="N7" s="87"/>
      <c r="O7" s="87"/>
      <c r="P7" s="87"/>
      <c r="Q7" s="87"/>
    </row>
    <row r="8" spans="1:17" s="88" customFormat="1">
      <c r="A8" s="112" t="s">
        <v>297</v>
      </c>
      <c r="B8" s="112"/>
      <c r="C8" s="112"/>
      <c r="D8" s="112"/>
      <c r="E8" s="112"/>
      <c r="F8" s="112"/>
      <c r="G8" s="90">
        <v>1977</v>
      </c>
      <c r="H8" s="87"/>
      <c r="I8" s="87"/>
      <c r="J8" s="87"/>
      <c r="K8" s="87"/>
      <c r="L8" s="87"/>
      <c r="M8" s="87"/>
      <c r="N8" s="87"/>
      <c r="O8" s="87"/>
      <c r="P8" s="87"/>
      <c r="Q8" s="87"/>
    </row>
    <row r="9" spans="1:17" s="88" customFormat="1">
      <c r="A9" s="112" t="s">
        <v>282</v>
      </c>
      <c r="B9" s="112"/>
      <c r="C9" s="112"/>
      <c r="D9" s="112"/>
      <c r="E9" s="112"/>
      <c r="F9" s="112"/>
      <c r="G9" s="90">
        <v>-313401.46000000002</v>
      </c>
      <c r="H9" s="87"/>
      <c r="I9" s="87"/>
      <c r="J9" s="87"/>
      <c r="K9" s="87"/>
      <c r="L9" s="87"/>
      <c r="M9" s="87"/>
      <c r="N9" s="87"/>
      <c r="O9" s="87"/>
      <c r="P9" s="87"/>
      <c r="Q9" s="87"/>
    </row>
    <row r="10" spans="1:17" s="88" customFormat="1">
      <c r="A10" s="112" t="s">
        <v>88</v>
      </c>
      <c r="B10" s="112"/>
      <c r="C10" s="112"/>
      <c r="D10" s="112"/>
      <c r="E10" s="112"/>
      <c r="F10" s="112"/>
      <c r="G10" s="90"/>
      <c r="H10" s="87"/>
      <c r="I10" s="87"/>
      <c r="J10" s="87"/>
      <c r="K10" s="87"/>
      <c r="L10" s="87"/>
      <c r="M10" s="87"/>
      <c r="N10" s="87"/>
      <c r="O10" s="87"/>
      <c r="P10" s="87"/>
      <c r="Q10" s="87"/>
    </row>
    <row r="11" spans="1:17" s="88" customFormat="1">
      <c r="A11" s="112" t="s">
        <v>89</v>
      </c>
      <c r="B11" s="112"/>
      <c r="C11" s="112"/>
      <c r="D11" s="112"/>
      <c r="E11" s="112"/>
      <c r="F11" s="112"/>
      <c r="G11" s="90"/>
      <c r="H11" s="87"/>
      <c r="I11" s="87"/>
      <c r="J11" s="87"/>
      <c r="K11" s="87"/>
      <c r="L11" s="87"/>
      <c r="M11" s="87"/>
      <c r="N11" s="87"/>
      <c r="O11" s="87"/>
      <c r="P11" s="87"/>
      <c r="Q11" s="87"/>
    </row>
    <row r="12" spans="1:17" s="88" customFormat="1">
      <c r="A12" s="112" t="s">
        <v>432</v>
      </c>
      <c r="B12" s="112"/>
      <c r="C12" s="112"/>
      <c r="D12" s="112"/>
      <c r="E12" s="112"/>
      <c r="F12" s="112"/>
      <c r="G12" s="90">
        <f>(3966.4+37.6)*4.6*12</f>
        <v>221020.79999999999</v>
      </c>
      <c r="H12" s="87"/>
      <c r="I12" s="87"/>
      <c r="J12" s="87"/>
      <c r="K12" s="87"/>
      <c r="L12" s="87"/>
      <c r="M12" s="87"/>
      <c r="N12" s="87"/>
      <c r="O12" s="87"/>
      <c r="P12" s="87"/>
      <c r="Q12" s="87"/>
    </row>
    <row r="13" spans="1:17" s="88" customFormat="1">
      <c r="A13" s="112" t="s">
        <v>53</v>
      </c>
      <c r="B13" s="112"/>
      <c r="C13" s="112"/>
      <c r="D13" s="112"/>
      <c r="E13" s="112"/>
      <c r="F13" s="112"/>
      <c r="G13" s="92">
        <f>M152</f>
        <v>81646</v>
      </c>
      <c r="H13" s="87"/>
      <c r="I13" s="87"/>
      <c r="J13" s="87"/>
      <c r="K13" s="87"/>
      <c r="L13" s="87"/>
      <c r="M13" s="87"/>
      <c r="N13" s="87"/>
      <c r="O13" s="87"/>
      <c r="P13" s="87"/>
      <c r="Q13" s="87"/>
    </row>
    <row r="14" spans="1:17" s="88" customFormat="1">
      <c r="A14" s="136" t="s">
        <v>285</v>
      </c>
      <c r="B14" s="136"/>
      <c r="C14" s="136"/>
      <c r="D14" s="136"/>
      <c r="E14" s="136"/>
      <c r="F14" s="136"/>
      <c r="G14" s="92">
        <f>G12+G9-G13</f>
        <v>-174026.66000000003</v>
      </c>
      <c r="H14" s="87"/>
      <c r="I14" s="87"/>
      <c r="J14" s="87"/>
      <c r="K14" s="87"/>
      <c r="L14" s="87"/>
      <c r="M14" s="87"/>
      <c r="N14" s="87"/>
      <c r="O14" s="87"/>
      <c r="P14" s="87"/>
      <c r="Q14" s="87"/>
    </row>
    <row r="15" spans="1:17" s="88" customFormat="1">
      <c r="A15" s="110"/>
      <c r="B15" s="110"/>
      <c r="C15" s="110"/>
      <c r="D15" s="110"/>
      <c r="E15" s="110"/>
      <c r="F15" s="110"/>
      <c r="G15" s="92"/>
      <c r="H15" s="87"/>
      <c r="I15" s="87"/>
      <c r="J15" s="87"/>
      <c r="K15" s="87"/>
      <c r="L15" s="87"/>
      <c r="M15" s="87"/>
      <c r="N15" s="87"/>
      <c r="O15" s="87"/>
      <c r="P15" s="87"/>
      <c r="Q15" s="87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12</v>
      </c>
      <c r="J29" s="14">
        <v>6096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16</v>
      </c>
      <c r="J36" s="14">
        <v>5216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16</v>
      </c>
      <c r="J37" s="14">
        <v>4048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15360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 t="s">
        <v>192</v>
      </c>
      <c r="I52" s="14">
        <v>10</v>
      </c>
      <c r="J52" s="14">
        <v>4720</v>
      </c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16</v>
      </c>
      <c r="J54" s="14">
        <v>6928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>
        <v>10</v>
      </c>
      <c r="J61" s="14">
        <v>3260</v>
      </c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 t="s">
        <v>192</v>
      </c>
      <c r="I62" s="14">
        <v>10</v>
      </c>
      <c r="J62" s="14">
        <v>2530</v>
      </c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17438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 t="s">
        <v>192</v>
      </c>
      <c r="I78" s="14">
        <v>16</v>
      </c>
      <c r="J78" s="14">
        <v>6928</v>
      </c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 t="s">
        <v>192</v>
      </c>
      <c r="I85" s="14">
        <v>10</v>
      </c>
      <c r="J85" s="14">
        <v>3260</v>
      </c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10188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60</v>
      </c>
      <c r="J108" s="75">
        <v>22200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22200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6" t="s">
        <v>268</v>
      </c>
      <c r="F120" s="14">
        <v>80</v>
      </c>
      <c r="G120" s="75">
        <v>12000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12000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 t="s">
        <v>243</v>
      </c>
      <c r="F148" s="14">
        <v>4</v>
      </c>
      <c r="G148" s="14">
        <v>4460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4460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16460</v>
      </c>
      <c r="F151" s="120"/>
      <c r="G151" s="121"/>
      <c r="H151" s="119">
        <f>J149+J139+J129+J124+J116+J112+J105+J92+J68+J43</f>
        <v>65186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81646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1.7109375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107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320</v>
      </c>
      <c r="B5" s="112"/>
      <c r="C5" s="112"/>
      <c r="D5" s="112"/>
      <c r="E5" s="112"/>
      <c r="F5" s="112"/>
      <c r="G5" s="90">
        <v>1451.7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100">
        <v>3822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5" t="s">
        <v>319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1991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-364624.14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210974.39999999997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158546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-312195.74000000005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/>
      <c r="F21" s="14"/>
      <c r="G21" s="14"/>
      <c r="H21" s="14" t="s">
        <v>234</v>
      </c>
      <c r="I21" s="14">
        <v>20</v>
      </c>
      <c r="J21" s="14">
        <v>31200</v>
      </c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>
      <c r="A33" s="15" t="s">
        <v>18</v>
      </c>
      <c r="B33" s="12"/>
      <c r="C33" s="13"/>
      <c r="D33" s="14"/>
      <c r="E33" s="14"/>
      <c r="F33" s="14"/>
      <c r="G33" s="14"/>
      <c r="H33" s="14" t="s">
        <v>235</v>
      </c>
      <c r="I33" s="14">
        <v>4</v>
      </c>
      <c r="J33" s="14">
        <v>4128</v>
      </c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4"/>
      <c r="F35" s="14"/>
      <c r="G35" s="14"/>
      <c r="H35" s="14" t="s">
        <v>192</v>
      </c>
      <c r="I35" s="14">
        <v>6</v>
      </c>
      <c r="J35" s="14">
        <v>2856</v>
      </c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>
      <c r="A39" s="15" t="s">
        <v>24</v>
      </c>
      <c r="B39" s="12"/>
      <c r="C39" s="13"/>
      <c r="D39" s="14"/>
      <c r="E39" s="14"/>
      <c r="F39" s="14"/>
      <c r="G39" s="14"/>
      <c r="H39" s="14" t="s">
        <v>234</v>
      </c>
      <c r="I39" s="14">
        <v>4</v>
      </c>
      <c r="J39" s="14">
        <v>19460</v>
      </c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57644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 t="s">
        <v>192</v>
      </c>
      <c r="I53" s="14">
        <v>6</v>
      </c>
      <c r="J53" s="14">
        <v>2850</v>
      </c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6</v>
      </c>
      <c r="J60" s="14">
        <v>2856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5706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5</v>
      </c>
      <c r="J77" s="14">
        <v>2375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>
      <c r="A81" s="16" t="s">
        <v>17</v>
      </c>
      <c r="B81" s="12"/>
      <c r="C81" s="13"/>
      <c r="D81" s="14"/>
      <c r="E81" s="14"/>
      <c r="F81" s="14"/>
      <c r="G81" s="14"/>
      <c r="H81" s="14" t="s">
        <v>234</v>
      </c>
      <c r="I81" s="14">
        <v>2</v>
      </c>
      <c r="J81" s="14">
        <v>2956</v>
      </c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 t="s">
        <v>192</v>
      </c>
      <c r="I88" s="14">
        <v>1</v>
      </c>
      <c r="J88" s="14">
        <v>4865</v>
      </c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10196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t="24.75">
      <c r="A126" s="11"/>
      <c r="B126" s="71"/>
      <c r="C126" s="13"/>
      <c r="D126" s="14"/>
      <c r="E126" s="14"/>
      <c r="F126" s="14"/>
      <c r="G126" s="14"/>
      <c r="H126" s="73" t="s">
        <v>270</v>
      </c>
      <c r="I126" s="14"/>
      <c r="J126" s="75">
        <v>85000</v>
      </c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85000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158546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158546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109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1603.1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5365.8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293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1986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125860.79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296192.16000000003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142592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279460.95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12</v>
      </c>
      <c r="J25" s="14">
        <v>11304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11304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 t="s">
        <v>192</v>
      </c>
      <c r="F54" s="14">
        <v>16</v>
      </c>
      <c r="G54" s="14">
        <v>6928</v>
      </c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 t="s">
        <v>192</v>
      </c>
      <c r="F60" s="14">
        <v>20</v>
      </c>
      <c r="G60" s="14">
        <v>9520</v>
      </c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16448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 t="s">
        <v>192</v>
      </c>
      <c r="F77" s="14">
        <v>16</v>
      </c>
      <c r="G77" s="14">
        <v>7600</v>
      </c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 t="s">
        <v>192</v>
      </c>
      <c r="F84" s="14">
        <v>20</v>
      </c>
      <c r="G84" s="14">
        <v>9520</v>
      </c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17120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 t="s">
        <v>192</v>
      </c>
      <c r="F95" s="14">
        <v>12</v>
      </c>
      <c r="G95" s="14">
        <v>11280</v>
      </c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6" t="s">
        <v>32</v>
      </c>
      <c r="B96" s="12"/>
      <c r="C96" s="13"/>
      <c r="D96" s="14"/>
      <c r="E96" s="14" t="s">
        <v>192</v>
      </c>
      <c r="F96" s="14">
        <v>10</v>
      </c>
      <c r="G96" s="14">
        <v>5800</v>
      </c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>
        <v>3</v>
      </c>
      <c r="G98" s="14">
        <v>1440</v>
      </c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>
        <v>2</v>
      </c>
      <c r="G99" s="14">
        <v>960</v>
      </c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>
        <v>4</v>
      </c>
      <c r="G100" s="14">
        <v>1920</v>
      </c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>
        <v>2</v>
      </c>
      <c r="G101" s="14">
        <v>960</v>
      </c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>
        <v>4</v>
      </c>
      <c r="G102" s="14">
        <v>1920</v>
      </c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>
        <v>4</v>
      </c>
      <c r="G103" s="14">
        <v>1920</v>
      </c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>
        <v>4</v>
      </c>
      <c r="G104" s="14">
        <v>1920</v>
      </c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28120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80</v>
      </c>
      <c r="J108" s="14">
        <v>29600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29600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t="24.75">
      <c r="A126" s="11"/>
      <c r="B126" s="12"/>
      <c r="C126" s="13"/>
      <c r="D126" s="14"/>
      <c r="E126" s="6" t="s">
        <v>270</v>
      </c>
      <c r="F126" s="14"/>
      <c r="G126" s="75">
        <v>40000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40000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101688</v>
      </c>
      <c r="F151" s="120"/>
      <c r="G151" s="121"/>
      <c r="H151" s="119">
        <f>J149+J139+J129+J124+J116+J112+J105+J92+J68+J43</f>
        <v>40904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142592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:M1"/>
    <mergeCell ref="A2:M2"/>
    <mergeCell ref="A8:F8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7" s="88" customFormat="1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108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323</v>
      </c>
      <c r="B5" s="112"/>
      <c r="C5" s="112"/>
      <c r="D5" s="112"/>
      <c r="E5" s="112"/>
      <c r="F5" s="112"/>
      <c r="G5" s="90">
        <v>2343.4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321</v>
      </c>
      <c r="B6" s="112"/>
      <c r="C6" s="112"/>
      <c r="D6" s="112"/>
      <c r="E6" s="112"/>
      <c r="F6" s="112"/>
      <c r="G6" s="90" t="s">
        <v>428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374</v>
      </c>
      <c r="B7" s="112"/>
      <c r="C7" s="112"/>
      <c r="D7" s="112"/>
      <c r="E7" s="112"/>
      <c r="F7" s="112"/>
      <c r="G7" s="90" t="s">
        <v>322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2003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256093.99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(6489.6+478.7)*4.6*12</f>
        <v>384650.16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150806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489938.14999999991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16</v>
      </c>
      <c r="J29" s="14">
        <v>8128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>
      <c r="A32" s="16" t="s">
        <v>17</v>
      </c>
      <c r="B32" s="12"/>
      <c r="C32" s="13"/>
      <c r="D32" s="14"/>
      <c r="E32" s="14"/>
      <c r="F32" s="14"/>
      <c r="G32" s="14"/>
      <c r="H32" s="14" t="s">
        <v>232</v>
      </c>
      <c r="I32" s="14">
        <v>8</v>
      </c>
      <c r="J32" s="14">
        <v>11824</v>
      </c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 t="s">
        <v>232</v>
      </c>
      <c r="I34" s="14">
        <v>4</v>
      </c>
      <c r="J34" s="14">
        <v>2948</v>
      </c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10</v>
      </c>
      <c r="J37" s="14">
        <v>3260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29420</v>
      </c>
      <c r="K43" s="20"/>
      <c r="L43" s="20"/>
      <c r="M43" s="20">
        <f>SUM(M20:M42)</f>
        <v>0</v>
      </c>
      <c r="N43" s="86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 t="s">
        <v>192</v>
      </c>
      <c r="I53" s="14">
        <v>20</v>
      </c>
      <c r="J53" s="14">
        <v>9500</v>
      </c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20</v>
      </c>
      <c r="J60" s="14">
        <v>9520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19020</v>
      </c>
      <c r="K68" s="28"/>
      <c r="L68" s="28"/>
      <c r="M68" s="28">
        <f>SUM(M45:M67)</f>
        <v>0</v>
      </c>
      <c r="N68" s="86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 t="s">
        <v>192</v>
      </c>
      <c r="I72" s="14">
        <v>30</v>
      </c>
      <c r="J72" s="14">
        <v>31500</v>
      </c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10</v>
      </c>
      <c r="J77" s="14">
        <v>4750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16</v>
      </c>
      <c r="J84" s="14">
        <v>7616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43866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50</v>
      </c>
      <c r="J108" s="14">
        <v>18500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18500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t="24.75">
      <c r="A126" s="11"/>
      <c r="B126" s="12"/>
      <c r="C126" s="13"/>
      <c r="D126" s="14"/>
      <c r="E126" s="6" t="s">
        <v>271</v>
      </c>
      <c r="F126" s="14"/>
      <c r="G126" s="75">
        <v>40000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40000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6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40000</v>
      </c>
      <c r="F151" s="120"/>
      <c r="G151" s="121"/>
      <c r="H151" s="119">
        <f>J149+J139+J129+J124+J116+J112+J105+J92+J68+J43</f>
        <v>110806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150806</v>
      </c>
      <c r="N152" s="86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7" s="88" customFormat="1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138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323</v>
      </c>
      <c r="B5" s="112"/>
      <c r="C5" s="112"/>
      <c r="D5" s="112"/>
      <c r="E5" s="112"/>
      <c r="F5" s="112"/>
      <c r="G5" s="90">
        <v>544.9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649.29999999999995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87">
        <v>-38341.81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87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87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103">
        <f>G6*4.6*12</f>
        <v>35841.360000000001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103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103">
        <f>G12+G9-G13</f>
        <v>-2500.4499999999971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103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104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6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6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6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6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7" s="88" customFormat="1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97" customFormat="1" ht="15.75">
      <c r="A4" s="112" t="s">
        <v>139</v>
      </c>
      <c r="B4" s="112"/>
      <c r="C4" s="112"/>
      <c r="D4" s="112"/>
      <c r="E4" s="112"/>
      <c r="F4" s="11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7" s="97" customFormat="1">
      <c r="A5" s="112" t="s">
        <v>281</v>
      </c>
      <c r="B5" s="112"/>
      <c r="C5" s="112"/>
      <c r="D5" s="112"/>
      <c r="E5" s="112"/>
      <c r="F5" s="112"/>
      <c r="G5" s="90">
        <v>1072.8</v>
      </c>
      <c r="H5" s="93"/>
      <c r="I5" s="93"/>
      <c r="J5" s="93"/>
      <c r="K5" s="93"/>
      <c r="L5" s="93"/>
      <c r="M5" s="93"/>
      <c r="N5" s="93"/>
      <c r="O5" s="93"/>
      <c r="P5" s="93"/>
      <c r="Q5" s="93"/>
    </row>
    <row r="6" spans="1:17" s="97" customFormat="1">
      <c r="A6" s="112" t="s">
        <v>283</v>
      </c>
      <c r="B6" s="112"/>
      <c r="C6" s="112"/>
      <c r="D6" s="112"/>
      <c r="E6" s="112"/>
      <c r="F6" s="112"/>
      <c r="G6" s="90">
        <v>1220.7</v>
      </c>
      <c r="H6" s="93"/>
      <c r="I6" s="93"/>
      <c r="J6" s="93"/>
      <c r="K6" s="93"/>
      <c r="L6" s="93"/>
      <c r="M6" s="93"/>
      <c r="N6" s="93"/>
      <c r="O6" s="93"/>
      <c r="P6" s="93"/>
      <c r="Q6" s="93"/>
    </row>
    <row r="7" spans="1:17" s="97" customFormat="1">
      <c r="A7" s="112" t="s">
        <v>295</v>
      </c>
      <c r="B7" s="112"/>
      <c r="C7" s="112"/>
      <c r="D7" s="112"/>
      <c r="E7" s="112"/>
      <c r="F7" s="112"/>
      <c r="G7" s="90" t="s">
        <v>326</v>
      </c>
      <c r="H7" s="93"/>
      <c r="I7" s="93"/>
      <c r="J7" s="93"/>
      <c r="K7" s="93"/>
      <c r="L7" s="93"/>
      <c r="M7" s="93"/>
      <c r="N7" s="93"/>
      <c r="O7" s="93"/>
      <c r="P7" s="93"/>
      <c r="Q7" s="93"/>
    </row>
    <row r="8" spans="1:17" s="97" customFormat="1">
      <c r="A8" s="112" t="s">
        <v>297</v>
      </c>
      <c r="B8" s="112"/>
      <c r="C8" s="112"/>
      <c r="D8" s="112"/>
      <c r="E8" s="112"/>
      <c r="F8" s="112"/>
      <c r="G8" s="90">
        <v>1957</v>
      </c>
      <c r="H8" s="93"/>
      <c r="I8" s="93"/>
      <c r="J8" s="93"/>
      <c r="K8" s="93"/>
      <c r="L8" s="93"/>
      <c r="M8" s="93"/>
      <c r="N8" s="93"/>
      <c r="O8" s="93"/>
      <c r="P8" s="93"/>
      <c r="Q8" s="93"/>
    </row>
    <row r="9" spans="1:17" s="97" customFormat="1">
      <c r="A9" s="112" t="s">
        <v>282</v>
      </c>
      <c r="B9" s="112"/>
      <c r="C9" s="112"/>
      <c r="D9" s="112"/>
      <c r="E9" s="112"/>
      <c r="F9" s="112"/>
      <c r="G9" s="90">
        <v>-91583.2</v>
      </c>
      <c r="H9" s="93"/>
      <c r="I9" s="93"/>
      <c r="J9" s="93"/>
      <c r="K9" s="93"/>
      <c r="L9" s="93"/>
      <c r="M9" s="93"/>
      <c r="N9" s="93"/>
      <c r="O9" s="93"/>
      <c r="P9" s="93"/>
      <c r="Q9" s="93"/>
    </row>
    <row r="10" spans="1:17" s="97" customFormat="1">
      <c r="A10" s="112" t="s">
        <v>88</v>
      </c>
      <c r="B10" s="112"/>
      <c r="C10" s="112"/>
      <c r="D10" s="112"/>
      <c r="E10" s="112"/>
      <c r="F10" s="112"/>
      <c r="G10" s="90"/>
      <c r="H10" s="93"/>
      <c r="I10" s="93"/>
      <c r="J10" s="93"/>
      <c r="K10" s="93"/>
      <c r="L10" s="93"/>
      <c r="M10" s="93"/>
      <c r="N10" s="93"/>
      <c r="O10" s="93"/>
      <c r="P10" s="93"/>
      <c r="Q10" s="93"/>
    </row>
    <row r="11" spans="1:17" s="97" customFormat="1">
      <c r="A11" s="112" t="s">
        <v>89</v>
      </c>
      <c r="B11" s="112"/>
      <c r="C11" s="112"/>
      <c r="D11" s="112"/>
      <c r="E11" s="112"/>
      <c r="F11" s="112"/>
      <c r="G11" s="90"/>
      <c r="H11" s="93"/>
      <c r="I11" s="93"/>
      <c r="J11" s="93"/>
      <c r="K11" s="93"/>
      <c r="L11" s="93"/>
      <c r="M11" s="93"/>
      <c r="N11" s="93"/>
      <c r="O11" s="93"/>
      <c r="P11" s="93"/>
      <c r="Q11" s="93"/>
    </row>
    <row r="12" spans="1:17" s="97" customFormat="1">
      <c r="A12" s="112" t="s">
        <v>432</v>
      </c>
      <c r="B12" s="112"/>
      <c r="C12" s="112"/>
      <c r="D12" s="112"/>
      <c r="E12" s="112"/>
      <c r="F12" s="112"/>
      <c r="G12" s="96">
        <f>G6*4.6*12</f>
        <v>67382.639999999985</v>
      </c>
      <c r="H12" s="93"/>
      <c r="I12" s="93"/>
      <c r="J12" s="93"/>
      <c r="K12" s="93"/>
      <c r="L12" s="93"/>
      <c r="M12" s="93"/>
      <c r="N12" s="93"/>
      <c r="O12" s="93"/>
      <c r="P12" s="93"/>
      <c r="Q12" s="93"/>
    </row>
    <row r="13" spans="1:17" s="97" customFormat="1">
      <c r="A13" s="112" t="s">
        <v>53</v>
      </c>
      <c r="B13" s="112"/>
      <c r="C13" s="112"/>
      <c r="D13" s="112"/>
      <c r="E13" s="112"/>
      <c r="F13" s="112"/>
      <c r="G13" s="96">
        <f>M152</f>
        <v>27195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</row>
    <row r="14" spans="1:17" s="97" customFormat="1">
      <c r="A14" s="136" t="s">
        <v>285</v>
      </c>
      <c r="B14" s="136"/>
      <c r="C14" s="136"/>
      <c r="D14" s="136"/>
      <c r="E14" s="136"/>
      <c r="F14" s="136"/>
      <c r="G14" s="96">
        <f>G12+G9-G13</f>
        <v>-51395.560000000012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</row>
    <row r="15" spans="1:17" s="97" customFormat="1">
      <c r="A15" s="110"/>
      <c r="B15" s="110"/>
      <c r="C15" s="110"/>
      <c r="D15" s="110"/>
      <c r="E15" s="110"/>
      <c r="F15" s="110"/>
      <c r="G15" s="96"/>
      <c r="H15" s="109"/>
      <c r="I15" s="109"/>
      <c r="J15" s="109"/>
      <c r="K15" s="109"/>
      <c r="L15" s="109"/>
      <c r="M15" s="109"/>
      <c r="N15" s="109"/>
      <c r="O15" s="109"/>
      <c r="P15" s="109"/>
      <c r="Q15" s="109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225</v>
      </c>
      <c r="I26" s="14" t="s">
        <v>214</v>
      </c>
      <c r="J26" s="14">
        <v>4230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>
      <c r="A32" s="16" t="s">
        <v>17</v>
      </c>
      <c r="B32" s="12"/>
      <c r="C32" s="13"/>
      <c r="D32" s="14"/>
      <c r="E32" s="14"/>
      <c r="F32" s="14"/>
      <c r="G32" s="14"/>
      <c r="H32" s="14" t="s">
        <v>226</v>
      </c>
      <c r="I32" s="14" t="s">
        <v>224</v>
      </c>
      <c r="J32" s="14">
        <v>2956</v>
      </c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 t="s">
        <v>226</v>
      </c>
      <c r="I34" s="14" t="s">
        <v>224</v>
      </c>
      <c r="J34" s="14">
        <v>1474</v>
      </c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8660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 t="s">
        <v>227</v>
      </c>
      <c r="J61" s="14">
        <v>1012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1012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 t="s">
        <v>192</v>
      </c>
      <c r="C95" s="13" t="s">
        <v>211</v>
      </c>
      <c r="D95" s="14">
        <v>8460</v>
      </c>
      <c r="E95" s="14" t="s">
        <v>228</v>
      </c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8460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 t="s">
        <v>247</v>
      </c>
      <c r="L144" s="14">
        <v>9</v>
      </c>
      <c r="M144" s="14">
        <v>9063</v>
      </c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9063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8460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9672</v>
      </c>
      <c r="I151" s="120"/>
      <c r="J151" s="121"/>
      <c r="K151" s="119">
        <f>M149+M139+M129+M124+M116+M112+M105+M92+M68+M43</f>
        <v>9063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27195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140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799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100">
        <v>659.7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59375.32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36415.440000000002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75000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20790.760000000009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276</v>
      </c>
      <c r="F119" s="14"/>
      <c r="G119" s="14">
        <v>73500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73500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36.75">
      <c r="A131" s="15" t="s">
        <v>44</v>
      </c>
      <c r="B131" s="12"/>
      <c r="C131" s="13"/>
      <c r="D131" s="14"/>
      <c r="E131" s="6" t="s">
        <v>277</v>
      </c>
      <c r="F131" s="14">
        <v>3</v>
      </c>
      <c r="G131" s="14">
        <v>1500</v>
      </c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1500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75000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75000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:M1"/>
    <mergeCell ref="A2:M2"/>
    <mergeCell ref="A8:F8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8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8" s="88" customFormat="1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87"/>
      <c r="O2" s="87"/>
      <c r="P2" s="87"/>
      <c r="Q2" s="87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5.75">
      <c r="A4" s="87" t="s">
        <v>95</v>
      </c>
      <c r="B4" s="87"/>
      <c r="C4" s="87"/>
      <c r="D4" s="87"/>
      <c r="E4" s="87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8">
      <c r="A5" s="112" t="s">
        <v>289</v>
      </c>
      <c r="B5" s="112"/>
      <c r="C5" s="112"/>
      <c r="D5" s="112"/>
      <c r="E5" s="112"/>
      <c r="F5" s="112"/>
      <c r="G5" s="90">
        <v>1941.8</v>
      </c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</row>
    <row r="6" spans="1:18">
      <c r="A6" s="112" t="s">
        <v>283</v>
      </c>
      <c r="B6" s="112"/>
      <c r="C6" s="112"/>
      <c r="D6" s="112"/>
      <c r="E6" s="112"/>
      <c r="F6" s="112"/>
      <c r="G6" s="90">
        <v>6240.4</v>
      </c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</row>
    <row r="7" spans="1:18">
      <c r="A7" s="112" t="s">
        <v>292</v>
      </c>
      <c r="B7" s="112"/>
      <c r="C7" s="112"/>
      <c r="D7" s="112"/>
      <c r="E7" s="112"/>
      <c r="F7" s="112"/>
      <c r="G7" s="90" t="s">
        <v>290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</row>
    <row r="8" spans="1:18">
      <c r="A8" s="112" t="s">
        <v>291</v>
      </c>
      <c r="B8" s="112"/>
      <c r="C8" s="112"/>
      <c r="D8" s="112"/>
      <c r="E8" s="112"/>
      <c r="F8" s="112"/>
      <c r="G8" s="90">
        <v>1976</v>
      </c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</row>
    <row r="9" spans="1:18">
      <c r="A9" s="112" t="s">
        <v>282</v>
      </c>
      <c r="B9" s="112"/>
      <c r="C9" s="112"/>
      <c r="D9" s="112"/>
      <c r="E9" s="112"/>
      <c r="F9" s="112"/>
      <c r="G9" s="101">
        <v>-422331.63</v>
      </c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</row>
    <row r="10" spans="1:18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</row>
    <row r="11" spans="1:18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</row>
    <row r="12" spans="1:18">
      <c r="A12" s="112" t="s">
        <v>432</v>
      </c>
      <c r="B12" s="112"/>
      <c r="C12" s="112"/>
      <c r="D12" s="112"/>
      <c r="E12" s="112"/>
      <c r="F12" s="112"/>
      <c r="G12" s="90">
        <f>G6*4.6*12</f>
        <v>344470.07999999996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>
      <c r="A13" s="112" t="s">
        <v>53</v>
      </c>
      <c r="B13" s="112"/>
      <c r="C13" s="112"/>
      <c r="D13" s="112"/>
      <c r="E13" s="112"/>
      <c r="F13" s="112"/>
      <c r="G13" s="102">
        <f>M152</f>
        <v>259539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</row>
    <row r="14" spans="1:18">
      <c r="A14" s="112" t="s">
        <v>285</v>
      </c>
      <c r="B14" s="112"/>
      <c r="C14" s="112"/>
      <c r="D14" s="112"/>
      <c r="E14" s="112"/>
      <c r="F14" s="112"/>
      <c r="G14" s="102">
        <f>G12+G9-G13</f>
        <v>-337400.55000000005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</row>
    <row r="15" spans="1:18">
      <c r="A15" s="109"/>
      <c r="B15" s="109"/>
      <c r="C15" s="109"/>
      <c r="D15" s="109"/>
      <c r="E15" s="109"/>
      <c r="F15" s="109"/>
      <c r="G15" s="102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</row>
    <row r="16" spans="1:18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33"/>
      <c r="D17" s="134"/>
      <c r="E17" s="131" t="s">
        <v>55</v>
      </c>
      <c r="F17" s="133"/>
      <c r="G17" s="134"/>
      <c r="H17" s="131" t="s">
        <v>56</v>
      </c>
      <c r="I17" s="133"/>
      <c r="J17" s="134"/>
      <c r="K17" s="131" t="s">
        <v>57</v>
      </c>
      <c r="L17" s="133"/>
      <c r="M17" s="134"/>
      <c r="N17" s="1"/>
      <c r="O17" s="1"/>
      <c r="P17" s="1"/>
      <c r="Q17" s="1"/>
    </row>
    <row r="18" spans="1:17" ht="24.75">
      <c r="A18" s="13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192</v>
      </c>
      <c r="I23" s="14">
        <v>10</v>
      </c>
      <c r="J23" s="14">
        <v>11060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231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231</v>
      </c>
      <c r="I37" s="14">
        <v>10</v>
      </c>
      <c r="J37" s="14">
        <v>2530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16850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 t="s">
        <v>192</v>
      </c>
      <c r="I48" s="14">
        <v>20</v>
      </c>
      <c r="J48" s="14">
        <v>17760</v>
      </c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10</v>
      </c>
      <c r="J54" s="14">
        <v>4330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>
        <v>10</v>
      </c>
      <c r="J61" s="14">
        <v>3260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25350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 t="s">
        <v>192</v>
      </c>
      <c r="I72" s="14">
        <v>16</v>
      </c>
      <c r="J72" s="14">
        <v>16800</v>
      </c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8</v>
      </c>
      <c r="J77" s="14">
        <v>3800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10</v>
      </c>
      <c r="J84" s="14">
        <v>4760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25</v>
      </c>
      <c r="B89" s="12"/>
      <c r="C89" s="13"/>
      <c r="D89" s="14"/>
      <c r="E89" s="14"/>
      <c r="F89" s="14"/>
      <c r="G89" s="14"/>
      <c r="H89" s="14" t="s">
        <v>192</v>
      </c>
      <c r="I89" s="14">
        <v>1</v>
      </c>
      <c r="J89" s="14">
        <v>3879</v>
      </c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29239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80</v>
      </c>
      <c r="J108" s="14">
        <v>29600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29600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48.75">
      <c r="A119" s="15" t="s">
        <v>67</v>
      </c>
      <c r="B119" s="12"/>
      <c r="C119" s="13"/>
      <c r="D119" s="14"/>
      <c r="E119" s="6" t="s">
        <v>266</v>
      </c>
      <c r="F119" s="6" t="s">
        <v>265</v>
      </c>
      <c r="G119" s="74">
        <v>150000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>
        <v>20</v>
      </c>
      <c r="J121" s="14">
        <v>7000</v>
      </c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150000</v>
      </c>
      <c r="H124" s="55"/>
      <c r="I124" s="55"/>
      <c r="J124" s="55">
        <f>SUM(J118:J123)</f>
        <v>7000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 t="s">
        <v>267</v>
      </c>
      <c r="F132" s="14">
        <v>4</v>
      </c>
      <c r="G132" s="14">
        <v>1500</v>
      </c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1500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151500</v>
      </c>
      <c r="F151" s="120"/>
      <c r="G151" s="121"/>
      <c r="H151" s="119">
        <f>J149+J139+J129+J124+J116+J112+J105+J92+J68+J43</f>
        <v>108039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259539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13"/>
  </autoFilter>
  <mergeCells count="26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3:F13"/>
    <mergeCell ref="A14:F14"/>
    <mergeCell ref="A1:M1"/>
    <mergeCell ref="A2:M2"/>
    <mergeCell ref="A12:F12"/>
    <mergeCell ref="A5:F5"/>
    <mergeCell ref="A6:F6"/>
    <mergeCell ref="A7:F7"/>
    <mergeCell ref="A8:F8"/>
    <mergeCell ref="A9:F9"/>
    <mergeCell ref="A10:F10"/>
    <mergeCell ref="A11:F11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141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328</v>
      </c>
      <c r="B5" s="112"/>
      <c r="C5" s="112"/>
      <c r="D5" s="112"/>
      <c r="E5" s="112"/>
      <c r="F5" s="112"/>
      <c r="G5" s="90">
        <v>409.4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406.7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20220.98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22449.839999999997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2235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40435.819999999992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>
        <v>3</v>
      </c>
      <c r="G132" s="14">
        <v>1050</v>
      </c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1050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 t="s">
        <v>243</v>
      </c>
      <c r="L148" s="14">
        <v>1</v>
      </c>
      <c r="M148" s="14">
        <v>1185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1185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1050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1185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2235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329</v>
      </c>
      <c r="B5" s="112"/>
      <c r="C5" s="112"/>
      <c r="D5" s="112"/>
      <c r="E5" s="112"/>
      <c r="F5" s="112"/>
      <c r="G5" s="90">
        <v>644.4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663.9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330</v>
      </c>
      <c r="B7" s="112"/>
      <c r="C7" s="112"/>
      <c r="D7" s="112"/>
      <c r="E7" s="112"/>
      <c r="F7" s="112"/>
      <c r="G7" s="90" t="s">
        <v>324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6036.62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G6*4.6*12</f>
        <v>36647.279999999999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6">
        <f>G12+G9-G13</f>
        <v>42683.9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333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333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143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331</v>
      </c>
      <c r="B5" s="112"/>
      <c r="C5" s="112"/>
      <c r="D5" s="112"/>
      <c r="E5" s="112"/>
      <c r="F5" s="112"/>
      <c r="G5" s="90">
        <v>356.7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408.7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87">
        <v>-7730.41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87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87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22560.239999999998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33260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-18430.170000000002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272</v>
      </c>
      <c r="F119" s="14"/>
      <c r="G119" s="14">
        <v>33260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33260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33260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333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33260</v>
      </c>
      <c r="N152" s="83" t="s">
        <v>333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Q166"/>
  <sheetViews>
    <sheetView topLeftCell="A3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87">
        <v>341.9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87">
        <v>412.2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87">
        <v>1954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78">
        <v>-25960.79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G6*4.6*12</f>
        <v>22753.439999999999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26700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6">
        <f>G12+G9-G13</f>
        <v>-29907.350000000002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276</v>
      </c>
      <c r="F119" s="14"/>
      <c r="G119" s="14">
        <v>26700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26700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26700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333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26700</v>
      </c>
      <c r="N152" s="83" t="s">
        <v>333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145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332</v>
      </c>
      <c r="B5" s="112"/>
      <c r="C5" s="112"/>
      <c r="D5" s="112"/>
      <c r="E5" s="112"/>
      <c r="F5" s="112"/>
      <c r="G5" s="100">
        <v>612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100">
        <v>659.3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87">
        <v>-65074.879999999997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87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87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36393.360000000001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-28681.519999999997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:M1"/>
    <mergeCell ref="A2:M2"/>
    <mergeCell ref="A8:F8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Q167"/>
  <sheetViews>
    <sheetView topLeftCell="A5" workbookViewId="0">
      <selection activeCell="A17" sqref="A17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146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296</v>
      </c>
      <c r="B5" s="112"/>
      <c r="C5" s="112"/>
      <c r="D5" s="112"/>
      <c r="E5" s="112"/>
      <c r="F5" s="112"/>
      <c r="G5" s="90">
        <v>361.9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414.7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87">
        <v>1181.67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87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87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22891.439999999999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24073.11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87" t="s">
        <v>446</v>
      </c>
      <c r="B15" s="87"/>
      <c r="C15" s="87"/>
      <c r="D15" s="87"/>
      <c r="E15" s="87"/>
      <c r="F15" s="8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7"/>
      <c r="B16" s="87"/>
      <c r="C16" s="87"/>
      <c r="D16" s="87"/>
      <c r="E16" s="87"/>
      <c r="F16" s="87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 hidden="1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t="15" hidden="1" customHeight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t="15.75" hidden="1" customHeight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284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284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0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 hidden="1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 t="s">
        <v>28</v>
      </c>
      <c r="B130" s="53"/>
      <c r="C130" s="54"/>
      <c r="D130" s="55">
        <f>SUM(D127:D129)</f>
        <v>0</v>
      </c>
      <c r="E130" s="55"/>
      <c r="F130" s="55"/>
      <c r="G130" s="55">
        <f>SUM(G127:G129)</f>
        <v>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 hidden="1">
      <c r="A152" s="67" t="s">
        <v>59</v>
      </c>
      <c r="B152" s="119">
        <f>D150+D140+D130+D125+D117+D113+D106+D93+D69+D44</f>
        <v>0</v>
      </c>
      <c r="C152" s="120"/>
      <c r="D152" s="121"/>
      <c r="E152" s="119">
        <f>G150+G140+G130+G125+G117+G113+G106+G93+G69+G44</f>
        <v>0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0</v>
      </c>
      <c r="L152" s="120"/>
      <c r="M152" s="121"/>
      <c r="N152" s="83" t="s">
        <v>284</v>
      </c>
      <c r="O152" s="1"/>
      <c r="P152" s="1"/>
      <c r="Q152" s="1"/>
    </row>
    <row r="153" spans="1:17" ht="15.75" hidden="1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0</v>
      </c>
      <c r="N153" s="83" t="s">
        <v>284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13"/>
  </autoFilter>
  <mergeCells count="27">
    <mergeCell ref="A8:F8"/>
    <mergeCell ref="A1:M1"/>
    <mergeCell ref="A2:M2"/>
    <mergeCell ref="A4:F4"/>
    <mergeCell ref="A5:F5"/>
    <mergeCell ref="A6:F6"/>
    <mergeCell ref="A7:F7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  <mergeCell ref="A14:F14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147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334</v>
      </c>
      <c r="B5" s="112"/>
      <c r="C5" s="112"/>
      <c r="D5" s="112"/>
      <c r="E5" s="112"/>
      <c r="F5" s="112"/>
      <c r="G5" s="90">
        <v>615.4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668.2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-15304.28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36884.639999999999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10000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11580.36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/>
      <c r="G119" s="14"/>
      <c r="H119" s="14"/>
      <c r="I119" s="14">
        <v>10</v>
      </c>
      <c r="J119" s="75">
        <v>10000</v>
      </c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10000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10000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10000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8:F8"/>
    <mergeCell ref="A9:F9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Q167"/>
  <sheetViews>
    <sheetView topLeftCell="A5" workbookViewId="0">
      <selection activeCell="A17" sqref="A17:XFD15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97" customFormat="1" ht="15.75">
      <c r="A4" s="112" t="s">
        <v>148</v>
      </c>
      <c r="B4" s="112"/>
      <c r="C4" s="112"/>
      <c r="D4" s="112"/>
      <c r="E4" s="112"/>
      <c r="F4" s="11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s="97" customFormat="1">
      <c r="A5" s="112" t="s">
        <v>281</v>
      </c>
      <c r="B5" s="112"/>
      <c r="C5" s="112"/>
      <c r="D5" s="112"/>
      <c r="E5" s="112"/>
      <c r="F5" s="112"/>
      <c r="G5" s="90">
        <v>1601.4</v>
      </c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s="97" customFormat="1">
      <c r="A6" s="112" t="s">
        <v>338</v>
      </c>
      <c r="B6" s="112"/>
      <c r="C6" s="112"/>
      <c r="D6" s="112"/>
      <c r="E6" s="112"/>
      <c r="F6" s="112"/>
      <c r="G6" s="90" t="s">
        <v>335</v>
      </c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s="97" customFormat="1">
      <c r="A7" s="112" t="s">
        <v>337</v>
      </c>
      <c r="B7" s="112"/>
      <c r="C7" s="112"/>
      <c r="D7" s="112"/>
      <c r="E7" s="112"/>
      <c r="F7" s="112"/>
      <c r="G7" s="90" t="s">
        <v>336</v>
      </c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s="97" customFormat="1">
      <c r="A8" s="112" t="s">
        <v>297</v>
      </c>
      <c r="B8" s="112"/>
      <c r="C8" s="112"/>
      <c r="D8" s="112"/>
      <c r="E8" s="112"/>
      <c r="F8" s="112"/>
      <c r="G8" s="90">
        <v>1958</v>
      </c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s="97" customFormat="1">
      <c r="A9" s="112" t="s">
        <v>282</v>
      </c>
      <c r="B9" s="112"/>
      <c r="C9" s="112"/>
      <c r="D9" s="112"/>
      <c r="E9" s="112"/>
      <c r="F9" s="112"/>
      <c r="G9" s="92">
        <v>95092.17</v>
      </c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s="97" customFormat="1">
      <c r="A10" s="112" t="s">
        <v>88</v>
      </c>
      <c r="B10" s="112"/>
      <c r="C10" s="112"/>
      <c r="D10" s="112"/>
      <c r="E10" s="112"/>
      <c r="F10" s="112"/>
      <c r="G10" s="90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s="97" customFormat="1">
      <c r="A11" s="112" t="s">
        <v>89</v>
      </c>
      <c r="B11" s="112"/>
      <c r="C11" s="112"/>
      <c r="D11" s="112"/>
      <c r="E11" s="112"/>
      <c r="F11" s="112"/>
      <c r="G11" s="90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s="97" customFormat="1">
      <c r="A12" s="112" t="s">
        <v>432</v>
      </c>
      <c r="B12" s="112"/>
      <c r="C12" s="112"/>
      <c r="D12" s="112"/>
      <c r="E12" s="112"/>
      <c r="F12" s="112"/>
      <c r="G12" s="92">
        <f>(1973.5+64.8)*4.6*12</f>
        <v>112514.15999999997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s="97" customFormat="1">
      <c r="A13" s="112" t="s">
        <v>53</v>
      </c>
      <c r="B13" s="112"/>
      <c r="C13" s="112"/>
      <c r="D13" s="112"/>
      <c r="E13" s="112"/>
      <c r="F13" s="112"/>
      <c r="G13" s="92">
        <f>M153</f>
        <v>0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s="97" customFormat="1">
      <c r="A14" s="136" t="s">
        <v>285</v>
      </c>
      <c r="B14" s="136"/>
      <c r="C14" s="136"/>
      <c r="D14" s="136"/>
      <c r="E14" s="136"/>
      <c r="F14" s="136"/>
      <c r="G14" s="92">
        <f>G12+G9-G13</f>
        <v>207606.32999999996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s="97" customFormat="1">
      <c r="A15" s="112" t="s">
        <v>444</v>
      </c>
      <c r="B15" s="112"/>
      <c r="C15" s="112"/>
      <c r="D15" s="112"/>
      <c r="E15" s="112"/>
      <c r="F15" s="112"/>
      <c r="G15" s="92"/>
      <c r="H15" s="105"/>
      <c r="I15" s="105"/>
      <c r="J15" s="105"/>
      <c r="K15" s="105"/>
      <c r="L15" s="105"/>
      <c r="M15" s="105"/>
      <c r="N15" s="105"/>
      <c r="O15" s="105"/>
      <c r="P15" s="105"/>
      <c r="Q15" s="105"/>
    </row>
    <row r="16" spans="1:17" s="97" customFormat="1">
      <c r="A16" s="109"/>
      <c r="B16" s="109"/>
      <c r="C16" s="109"/>
      <c r="D16" s="109"/>
      <c r="E16" s="109"/>
      <c r="F16" s="109"/>
      <c r="G16" s="92"/>
      <c r="H16" s="109"/>
      <c r="I16" s="109"/>
      <c r="J16" s="109"/>
      <c r="K16" s="109"/>
      <c r="L16" s="109"/>
      <c r="M16" s="109"/>
      <c r="N16" s="109"/>
      <c r="O16" s="109"/>
      <c r="P16" s="109"/>
      <c r="Q16" s="109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 hidden="1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284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284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0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 hidden="1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 t="s">
        <v>28</v>
      </c>
      <c r="B130" s="53"/>
      <c r="C130" s="54"/>
      <c r="D130" s="55">
        <f>SUM(D127:D129)</f>
        <v>0</v>
      </c>
      <c r="E130" s="55"/>
      <c r="F130" s="55"/>
      <c r="G130" s="55">
        <f>SUM(G127:G129)</f>
        <v>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 customHeight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 hidden="1">
      <c r="A152" s="67" t="s">
        <v>59</v>
      </c>
      <c r="B152" s="119">
        <f>D150+D140+D130+D125+D117+D113+D106+D93+D69+D44</f>
        <v>0</v>
      </c>
      <c r="C152" s="120"/>
      <c r="D152" s="121"/>
      <c r="E152" s="119">
        <f>G150+G140+G130+G125+G117+G113+G106+G93+G69+G44</f>
        <v>0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0</v>
      </c>
      <c r="L152" s="120"/>
      <c r="M152" s="121"/>
      <c r="N152" s="83" t="s">
        <v>284</v>
      </c>
      <c r="O152" s="1"/>
      <c r="P152" s="1"/>
      <c r="Q152" s="1"/>
    </row>
    <row r="153" spans="1:17" ht="15.75" hidden="1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0</v>
      </c>
      <c r="N153" s="83" t="s">
        <v>284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idden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A15:F15"/>
    <mergeCell ref="A8:F8"/>
    <mergeCell ref="A9:F9"/>
    <mergeCell ref="A1:M1"/>
    <mergeCell ref="A2:M2"/>
    <mergeCell ref="A4:F4"/>
    <mergeCell ref="A5:F5"/>
    <mergeCell ref="A6:F6"/>
    <mergeCell ref="A7:F7"/>
    <mergeCell ref="A10:F10"/>
    <mergeCell ref="A11:F11"/>
    <mergeCell ref="A12:F12"/>
    <mergeCell ref="A13:F13"/>
    <mergeCell ref="A14:F14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Q167"/>
  <sheetViews>
    <sheetView topLeftCell="A5" workbookViewId="0">
      <selection activeCell="A17" sqref="A17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149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340</v>
      </c>
      <c r="B5" s="112"/>
      <c r="C5" s="112"/>
      <c r="D5" s="112"/>
      <c r="E5" s="112"/>
      <c r="F5" s="112"/>
      <c r="G5" s="90">
        <v>1527.1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2077.9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341</v>
      </c>
      <c r="B7" s="112"/>
      <c r="C7" s="112"/>
      <c r="D7" s="112"/>
      <c r="E7" s="112"/>
      <c r="F7" s="112"/>
      <c r="G7" s="99" t="s">
        <v>339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138265.81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114700.08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252965.89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449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09"/>
      <c r="B16" s="109"/>
      <c r="C16" s="109"/>
      <c r="D16" s="109"/>
      <c r="E16" s="109"/>
      <c r="F16" s="109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 hidden="1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284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284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0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69.599999999999994" hidden="1" customHeight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 hidden="1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 t="s">
        <v>28</v>
      </c>
      <c r="B130" s="53"/>
      <c r="C130" s="54"/>
      <c r="D130" s="55">
        <f>SUM(D127:D129)</f>
        <v>0</v>
      </c>
      <c r="E130" s="55"/>
      <c r="F130" s="55"/>
      <c r="G130" s="55">
        <f>SUM(G127:G129)</f>
        <v>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 customHeight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 hidden="1">
      <c r="A152" s="67" t="s">
        <v>59</v>
      </c>
      <c r="B152" s="119">
        <f>D150+D140+D130+D125+D117+D113+D106+D93+D69+D44</f>
        <v>0</v>
      </c>
      <c r="C152" s="120"/>
      <c r="D152" s="121"/>
      <c r="E152" s="119">
        <f>G150+G140+G130+G125+G117+G113+G106+G93+G69+G44</f>
        <v>0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0</v>
      </c>
      <c r="L152" s="120"/>
      <c r="M152" s="121"/>
      <c r="N152" s="83" t="s">
        <v>284</v>
      </c>
      <c r="O152" s="1"/>
      <c r="P152" s="1"/>
      <c r="Q152" s="1"/>
    </row>
    <row r="153" spans="1:17" ht="15.75" hidden="1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0</v>
      </c>
      <c r="N153" s="83" t="s">
        <v>284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A15:F15"/>
    <mergeCell ref="A8:F8"/>
    <mergeCell ref="A9:F9"/>
    <mergeCell ref="A1:M1"/>
    <mergeCell ref="A2:M2"/>
    <mergeCell ref="A4:F4"/>
    <mergeCell ref="A5:F5"/>
    <mergeCell ref="A6:F6"/>
    <mergeCell ref="A7:F7"/>
    <mergeCell ref="A10:F10"/>
    <mergeCell ref="A11:F11"/>
    <mergeCell ref="A12:F12"/>
    <mergeCell ref="A13:F13"/>
    <mergeCell ref="A14:F14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D160" sqref="D160:E16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150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343</v>
      </c>
      <c r="B5" s="112"/>
      <c r="C5" s="112"/>
      <c r="D5" s="112"/>
      <c r="E5" s="112"/>
      <c r="F5" s="112"/>
      <c r="G5" s="90">
        <v>1224.4000000000001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1959.6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5" t="s">
        <v>342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-127440.8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108169.91999999998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44600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-63870.880000000019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238</v>
      </c>
      <c r="I36" s="14">
        <v>20</v>
      </c>
      <c r="J36" s="14">
        <v>6520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6520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 t="s">
        <v>192</v>
      </c>
      <c r="F52" s="14">
        <v>25</v>
      </c>
      <c r="G52" s="14">
        <v>11800</v>
      </c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 t="s">
        <v>192</v>
      </c>
      <c r="F60" s="14">
        <v>5</v>
      </c>
      <c r="G60" s="14">
        <v>2380</v>
      </c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14180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/>
      <c r="F107" s="14"/>
      <c r="G107" s="14"/>
      <c r="H107" s="6" t="s">
        <v>252</v>
      </c>
      <c r="I107" s="14">
        <v>50</v>
      </c>
      <c r="J107" s="14">
        <v>23900</v>
      </c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23900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14180</v>
      </c>
      <c r="F151" s="120"/>
      <c r="G151" s="121"/>
      <c r="H151" s="119">
        <f>J149+J139+J129+J124+J116+J112+J105+J92+J68+J43</f>
        <v>30420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44600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8:F8"/>
    <mergeCell ref="A9:F9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78"/>
      <c r="O1" s="78"/>
      <c r="P1" s="78"/>
      <c r="Q1" s="78"/>
    </row>
    <row r="2" spans="1:17">
      <c r="A2" s="135" t="s">
        <v>90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96</v>
      </c>
      <c r="B4" s="112"/>
      <c r="C4" s="112"/>
      <c r="D4" s="112"/>
      <c r="E4" s="112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294</v>
      </c>
      <c r="B5" s="112"/>
      <c r="C5" s="112"/>
      <c r="D5" s="112"/>
      <c r="E5" s="112"/>
      <c r="F5" s="112"/>
      <c r="G5" s="90">
        <v>1763.5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5420.9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293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291</v>
      </c>
      <c r="B8" s="112"/>
      <c r="C8" s="112"/>
      <c r="D8" s="112"/>
      <c r="E8" s="112"/>
      <c r="F8" s="112"/>
      <c r="G8" s="90">
        <v>1979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4">
        <v>-11742.89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 ht="15" customHeight="1">
      <c r="A12" s="112" t="s">
        <v>432</v>
      </c>
      <c r="B12" s="112"/>
      <c r="C12" s="112"/>
      <c r="D12" s="112"/>
      <c r="E12" s="112"/>
      <c r="F12" s="112"/>
      <c r="G12" s="90">
        <f>G6*4.6*12</f>
        <v>299233.67999999993</v>
      </c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7">
      <c r="A13" s="112" t="s">
        <v>53</v>
      </c>
      <c r="B13" s="112"/>
      <c r="C13" s="112"/>
      <c r="D13" s="112"/>
      <c r="E13" s="112"/>
      <c r="F13" s="112"/>
      <c r="G13" s="91">
        <f>M152</f>
        <v>143456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1">
        <f>G12+G9-G13</f>
        <v>144034.78999999992</v>
      </c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>
      <c r="A15" s="109"/>
      <c r="B15" s="109"/>
      <c r="C15" s="109"/>
      <c r="D15" s="109"/>
      <c r="E15" s="109"/>
      <c r="F15" s="109"/>
      <c r="G15" s="91"/>
      <c r="H15" s="110"/>
      <c r="I15" s="110"/>
      <c r="J15" s="110"/>
      <c r="K15" s="110"/>
      <c r="L15" s="110"/>
      <c r="M15" s="110"/>
      <c r="N15" s="110"/>
      <c r="O15" s="110"/>
      <c r="P15" s="110"/>
      <c r="Q15" s="110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83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231</v>
      </c>
      <c r="I25" s="14">
        <v>10</v>
      </c>
      <c r="J25" s="14">
        <v>9420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12</v>
      </c>
      <c r="J29" s="14">
        <v>6096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16</v>
      </c>
      <c r="J36" s="14">
        <v>5216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16</v>
      </c>
      <c r="J37" s="14">
        <v>4048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24780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 t="s">
        <v>192</v>
      </c>
      <c r="I50" s="14">
        <v>10</v>
      </c>
      <c r="J50" s="14">
        <v>7370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10</v>
      </c>
      <c r="J54" s="14">
        <v>4330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8</v>
      </c>
      <c r="J60" s="14">
        <v>3808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15508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8</v>
      </c>
      <c r="J77" s="14">
        <v>3800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8</v>
      </c>
      <c r="J84" s="14">
        <v>3808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7608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192</v>
      </c>
      <c r="I95" s="14">
        <v>30</v>
      </c>
      <c r="J95" s="14">
        <v>28200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>
        <v>4</v>
      </c>
      <c r="J98" s="14">
        <v>1920</v>
      </c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>
        <v>4</v>
      </c>
      <c r="J99" s="14">
        <v>1920</v>
      </c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>
        <v>4</v>
      </c>
      <c r="J100" s="14">
        <v>1920</v>
      </c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>
        <v>4</v>
      </c>
      <c r="J101" s="14">
        <v>1920</v>
      </c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>
        <v>6</v>
      </c>
      <c r="J102" s="14">
        <v>2880</v>
      </c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>
        <v>4</v>
      </c>
      <c r="J103" s="14">
        <v>1920</v>
      </c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>
        <v>4</v>
      </c>
      <c r="J104" s="14">
        <v>1920</v>
      </c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42600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50</v>
      </c>
      <c r="J108" s="14">
        <v>18500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18500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6" t="s">
        <v>268</v>
      </c>
      <c r="F120" s="14">
        <v>200</v>
      </c>
      <c r="G120" s="75">
        <v>30000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30000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 t="s">
        <v>243</v>
      </c>
      <c r="F148" s="14">
        <v>4</v>
      </c>
      <c r="G148" s="14">
        <v>4460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4460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34460</v>
      </c>
      <c r="F151" s="120"/>
      <c r="G151" s="121"/>
      <c r="H151" s="119">
        <f>J149+J139+J129+J124+J116+J112+J105+J92+J68+J43</f>
        <v>108996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143456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:M1"/>
    <mergeCell ref="A2:M2"/>
    <mergeCell ref="A4:E4"/>
    <mergeCell ref="A5:F5"/>
    <mergeCell ref="A6:F6"/>
    <mergeCell ref="A13:F13"/>
    <mergeCell ref="A14:F14"/>
    <mergeCell ref="A7:F7"/>
    <mergeCell ref="A12:F12"/>
    <mergeCell ref="A8:F8"/>
    <mergeCell ref="A9:F9"/>
    <mergeCell ref="A10:F10"/>
    <mergeCell ref="A11:F11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6" sqref="A16:XFD1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151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1104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1428.5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344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15302.11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78853.2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94155.31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5" t="s">
        <v>445</v>
      </c>
      <c r="B15" s="105"/>
      <c r="C15" s="105"/>
      <c r="D15" s="105"/>
      <c r="E15" s="105"/>
      <c r="F15" s="105"/>
      <c r="G15" s="111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166"/>
  <sheetViews>
    <sheetView topLeftCell="A13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152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423</v>
      </c>
      <c r="B5" s="112"/>
      <c r="C5" s="112"/>
      <c r="D5" s="112"/>
      <c r="E5" s="112"/>
      <c r="F5" s="112"/>
      <c r="G5" s="90">
        <v>1231.2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346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2144.62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(1903.3+69.7)*4.6*12</f>
        <v>108909.59999999999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40160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70894.219999999987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71"/>
      <c r="I23" s="71"/>
      <c r="J23" s="71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t="24.75">
      <c r="A29" s="15" t="s">
        <v>14</v>
      </c>
      <c r="B29" s="12"/>
      <c r="C29" s="13"/>
      <c r="D29" s="14"/>
      <c r="E29" s="14"/>
      <c r="F29" s="14"/>
      <c r="G29" s="14"/>
      <c r="H29" s="6" t="s">
        <v>236</v>
      </c>
      <c r="I29" s="6" t="s">
        <v>237</v>
      </c>
      <c r="J29" s="6">
        <v>13040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13040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 t="s">
        <v>192</v>
      </c>
      <c r="I52" s="14">
        <v>10</v>
      </c>
      <c r="J52" s="14">
        <v>4720</v>
      </c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4720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/>
      <c r="C75" s="13"/>
      <c r="D75" s="14"/>
      <c r="E75" s="14"/>
      <c r="F75" s="14"/>
      <c r="G75" s="14"/>
      <c r="H75" s="14" t="s">
        <v>192</v>
      </c>
      <c r="I75" s="14">
        <v>10</v>
      </c>
      <c r="J75" s="14">
        <v>5670</v>
      </c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5670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6" t="s">
        <v>252</v>
      </c>
      <c r="F107" s="14">
        <v>35</v>
      </c>
      <c r="G107" s="14">
        <v>16730</v>
      </c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16730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16730</v>
      </c>
      <c r="F151" s="120"/>
      <c r="G151" s="121"/>
      <c r="H151" s="119">
        <f>J149+J139+J129+J124+J116+J112+J105+J92+J68+J43</f>
        <v>23430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40160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153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296</v>
      </c>
      <c r="B5" s="112"/>
      <c r="C5" s="112"/>
      <c r="D5" s="112"/>
      <c r="E5" s="112"/>
      <c r="F5" s="112"/>
      <c r="G5" s="90">
        <v>1199.8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1960.4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348</v>
      </c>
      <c r="B7" s="112"/>
      <c r="C7" s="112"/>
      <c r="D7" s="112"/>
      <c r="E7" s="112"/>
      <c r="F7" s="112"/>
      <c r="G7" s="90" t="s">
        <v>342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140174.16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G6*4.6*12</f>
        <v>108214.08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105028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6">
        <f>G12+G9-G13</f>
        <v>143360.24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181</v>
      </c>
      <c r="I25" s="14">
        <v>15</v>
      </c>
      <c r="J25" s="14">
        <v>14130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181</v>
      </c>
      <c r="I29" s="14">
        <v>11</v>
      </c>
      <c r="J29" s="14">
        <v>5588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t="24.75">
      <c r="A36" s="15" t="s">
        <v>21</v>
      </c>
      <c r="B36" s="12"/>
      <c r="C36" s="13"/>
      <c r="D36" s="14"/>
      <c r="E36" s="14"/>
      <c r="F36" s="14"/>
      <c r="G36" s="14"/>
      <c r="H36" s="6" t="s">
        <v>239</v>
      </c>
      <c r="I36" s="72" t="s">
        <v>240</v>
      </c>
      <c r="J36" s="108">
        <v>26080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40</v>
      </c>
      <c r="J37" s="14">
        <v>10120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55918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20</v>
      </c>
      <c r="J60" s="14">
        <v>9520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9520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/>
      <c r="C75" s="13"/>
      <c r="D75" s="14"/>
      <c r="E75" s="14"/>
      <c r="F75" s="14"/>
      <c r="G75" s="14"/>
      <c r="H75" s="14" t="s">
        <v>192</v>
      </c>
      <c r="I75" s="14">
        <v>20</v>
      </c>
      <c r="J75" s="14">
        <v>11340</v>
      </c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11340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6" t="s">
        <v>252</v>
      </c>
      <c r="F107" s="14">
        <v>30</v>
      </c>
      <c r="G107" s="14">
        <v>14340</v>
      </c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 t="s">
        <v>253</v>
      </c>
      <c r="F109" s="14">
        <v>10</v>
      </c>
      <c r="G109" s="14">
        <v>4910</v>
      </c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19250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/>
      <c r="G131" s="14"/>
      <c r="H131" s="14" t="s">
        <v>249</v>
      </c>
      <c r="I131" s="14"/>
      <c r="J131" s="14">
        <v>9000</v>
      </c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9000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19250</v>
      </c>
      <c r="F151" s="120"/>
      <c r="G151" s="121"/>
      <c r="H151" s="119">
        <f>J149+J139+J129+J124+J116+J112+J105+J92+J68+J43</f>
        <v>85778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105028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296</v>
      </c>
      <c r="B5" s="112"/>
      <c r="C5" s="112"/>
      <c r="D5" s="112"/>
      <c r="E5" s="112"/>
      <c r="F5" s="112"/>
      <c r="G5" s="90">
        <v>752.9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1953.2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349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-218011.35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G6*4.6*12</f>
        <v>107816.63999999998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1880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6">
        <f>G12+G9-G13</f>
        <v>-112074.71000000002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 t="s">
        <v>208</v>
      </c>
      <c r="C95" s="13" t="s">
        <v>209</v>
      </c>
      <c r="D95" s="14">
        <v>1880</v>
      </c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1880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1880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1880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351</v>
      </c>
      <c r="B5" s="112"/>
      <c r="C5" s="112"/>
      <c r="D5" s="112"/>
      <c r="E5" s="112"/>
      <c r="F5" s="112"/>
      <c r="G5" s="90">
        <v>957.7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350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352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-76230.350000000006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(2957.8+155.7)*4.6*12</f>
        <v>171865.19999999998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10648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84986.849999999977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181</v>
      </c>
      <c r="I29" s="14">
        <v>7</v>
      </c>
      <c r="J29" s="14">
        <v>3556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3556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 t="s">
        <v>192</v>
      </c>
      <c r="C52" s="13">
        <v>6</v>
      </c>
      <c r="D52" s="14">
        <v>2832</v>
      </c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 t="s">
        <v>192</v>
      </c>
      <c r="C53" s="13">
        <v>3</v>
      </c>
      <c r="D53" s="14">
        <v>1425</v>
      </c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4257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 t="s">
        <v>192</v>
      </c>
      <c r="C75" s="13">
        <v>5</v>
      </c>
      <c r="D75" s="14">
        <v>2835</v>
      </c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2835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7092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3556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10648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Q167"/>
  <sheetViews>
    <sheetView topLeftCell="A6" workbookViewId="0">
      <selection activeCell="A16" sqref="A16:XFD1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136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343</v>
      </c>
      <c r="B5" s="112"/>
      <c r="C5" s="112"/>
      <c r="D5" s="112"/>
      <c r="E5" s="112"/>
      <c r="F5" s="112"/>
      <c r="G5" s="90">
        <v>1456.1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100">
        <v>2141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353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-89393.91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118183.19999999998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M153</f>
        <v>16560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12229.289999999979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36" t="s">
        <v>439</v>
      </c>
      <c r="B15" s="136"/>
      <c r="C15" s="136"/>
      <c r="D15" s="136"/>
      <c r="E15" s="136"/>
      <c r="F15" s="136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10"/>
      <c r="B16" s="110"/>
      <c r="C16" s="110"/>
      <c r="D16" s="110"/>
      <c r="E16" s="110"/>
      <c r="F16" s="110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 t="s">
        <v>192</v>
      </c>
      <c r="L53" s="14">
        <v>5</v>
      </c>
      <c r="M53" s="14">
        <v>2360</v>
      </c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2360</v>
      </c>
      <c r="N69" s="83" t="s">
        <v>284</v>
      </c>
      <c r="O69" s="1"/>
      <c r="P69" s="1"/>
      <c r="Q69" s="1"/>
    </row>
    <row r="70" spans="1:17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 t="s">
        <v>192</v>
      </c>
      <c r="L76" s="14">
        <v>5</v>
      </c>
      <c r="M76" s="14">
        <v>2835</v>
      </c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2835</v>
      </c>
      <c r="N93" s="83" t="s">
        <v>284</v>
      </c>
      <c r="O93" s="1"/>
      <c r="P93" s="1"/>
      <c r="Q93" s="1"/>
    </row>
    <row r="94" spans="1:17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5" t="s">
        <v>6</v>
      </c>
      <c r="B96" s="12" t="s">
        <v>241</v>
      </c>
      <c r="C96" s="13">
        <v>10</v>
      </c>
      <c r="D96" s="14">
        <v>9400</v>
      </c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43" t="s">
        <v>28</v>
      </c>
      <c r="B106" s="44"/>
      <c r="C106" s="45"/>
      <c r="D106" s="46">
        <f>SUM(D95:D105)</f>
        <v>9400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>
      <c r="A110" s="51" t="s">
        <v>64</v>
      </c>
      <c r="B110" s="12"/>
      <c r="C110" s="13"/>
      <c r="D110" s="14"/>
      <c r="E110" s="14" t="s">
        <v>253</v>
      </c>
      <c r="F110" s="14">
        <v>4</v>
      </c>
      <c r="G110" s="14">
        <v>1965</v>
      </c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1965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 hidden="1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 t="s">
        <v>28</v>
      </c>
      <c r="B130" s="53"/>
      <c r="C130" s="54"/>
      <c r="D130" s="55">
        <f>SUM(D127:D129)</f>
        <v>0</v>
      </c>
      <c r="E130" s="55"/>
      <c r="F130" s="55"/>
      <c r="G130" s="55">
        <f>SUM(G127:G129)</f>
        <v>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 customHeight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>
      <c r="A152" s="67" t="s">
        <v>59</v>
      </c>
      <c r="B152" s="119">
        <f>D150+D140+D130+D125+D117+D113+D106+D93+D69+D44</f>
        <v>9400</v>
      </c>
      <c r="C152" s="120"/>
      <c r="D152" s="121"/>
      <c r="E152" s="119">
        <f>G150+G140+G130+G125+G117+G113+G106+G93+G69+G44</f>
        <v>1965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5195</v>
      </c>
      <c r="L152" s="120"/>
      <c r="M152" s="121"/>
      <c r="N152" s="83" t="s">
        <v>284</v>
      </c>
      <c r="O152" s="1"/>
      <c r="P152" s="1"/>
      <c r="Q152" s="1"/>
    </row>
    <row r="153" spans="1:17" ht="15.75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16560</v>
      </c>
      <c r="N153" s="83" t="s">
        <v>284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137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963.7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3283.1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310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-5951.77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181227.12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17934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157341.35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 t="s">
        <v>192</v>
      </c>
      <c r="F25" s="14">
        <v>6</v>
      </c>
      <c r="G25" s="14">
        <v>5652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192</v>
      </c>
      <c r="F36" s="14">
        <v>5</v>
      </c>
      <c r="G36" s="14">
        <v>1630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7282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 t="s">
        <v>192</v>
      </c>
      <c r="F52" s="14">
        <v>4</v>
      </c>
      <c r="G52" s="14">
        <v>1888</v>
      </c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5" t="s">
        <v>19</v>
      </c>
      <c r="B59" s="12"/>
      <c r="C59" s="13"/>
      <c r="D59" s="14"/>
      <c r="E59" s="14" t="s">
        <v>192</v>
      </c>
      <c r="F59" s="14">
        <v>6</v>
      </c>
      <c r="G59" s="14">
        <v>4432</v>
      </c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6320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4" t="s">
        <v>192</v>
      </c>
      <c r="C75" s="13">
        <v>4</v>
      </c>
      <c r="D75" s="14">
        <v>2268</v>
      </c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18</v>
      </c>
      <c r="B82" s="12" t="s">
        <v>192</v>
      </c>
      <c r="C82" s="13">
        <v>2</v>
      </c>
      <c r="D82" s="14">
        <v>2064</v>
      </c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4332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4332</v>
      </c>
      <c r="C151" s="120"/>
      <c r="D151" s="121"/>
      <c r="E151" s="119">
        <f>G149+G139+G129+G124+G116+G112+G105+G92+G68+G43</f>
        <v>13602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17934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0:F10"/>
    <mergeCell ref="A11:F11"/>
    <mergeCell ref="A12:F12"/>
    <mergeCell ref="A13:F13"/>
    <mergeCell ref="A14:F14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9:F9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Q166"/>
  <sheetViews>
    <sheetView topLeftCell="A7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424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384</v>
      </c>
      <c r="B5" s="112"/>
      <c r="C5" s="112"/>
      <c r="D5" s="112"/>
      <c r="E5" s="112"/>
      <c r="F5" s="112"/>
      <c r="G5" s="90">
        <v>965.8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355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5">
        <v>28585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93</v>
      </c>
      <c r="B9" s="112"/>
      <c r="C9" s="112"/>
      <c r="D9" s="112"/>
      <c r="E9" s="112"/>
      <c r="F9" s="112"/>
      <c r="G9" s="90">
        <v>-101594.6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(3070+71.3)*4.6*12</f>
        <v>173399.76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23985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47820.160000000003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>
      <c r="A39" s="15" t="s">
        <v>24</v>
      </c>
      <c r="B39" s="12" t="s">
        <v>232</v>
      </c>
      <c r="C39" s="13">
        <v>1</v>
      </c>
      <c r="D39" s="14">
        <v>4865</v>
      </c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4865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73"/>
      <c r="C107" s="13"/>
      <c r="D107" s="14"/>
      <c r="E107" s="73" t="s">
        <v>252</v>
      </c>
      <c r="F107" s="14">
        <v>40</v>
      </c>
      <c r="G107" s="14">
        <v>19120</v>
      </c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19120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4865</v>
      </c>
      <c r="C151" s="120"/>
      <c r="D151" s="121"/>
      <c r="E151" s="119">
        <f>G149+G139+G129+G124+G116+G112+G105+G92+G68+G43</f>
        <v>19120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23985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8554687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131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296</v>
      </c>
      <c r="B5" s="112"/>
      <c r="C5" s="112"/>
      <c r="D5" s="112"/>
      <c r="E5" s="112"/>
      <c r="F5" s="112"/>
      <c r="G5" s="90">
        <v>493.2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357</v>
      </c>
      <c r="B6" s="112"/>
      <c r="C6" s="112"/>
      <c r="D6" s="112"/>
      <c r="E6" s="112"/>
      <c r="F6" s="112"/>
      <c r="G6" s="90" t="s">
        <v>356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358</v>
      </c>
      <c r="B7" s="112"/>
      <c r="C7" s="112"/>
      <c r="D7" s="112"/>
      <c r="E7" s="112"/>
      <c r="F7" s="112"/>
      <c r="G7" s="95" t="s">
        <v>359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-94060.14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(3621.5+1095.9)*4.6*12</f>
        <v>260400.47999999998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36159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130181.33999999997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 t="s">
        <v>130</v>
      </c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 t="s">
        <v>192</v>
      </c>
      <c r="F25" s="14">
        <v>16</v>
      </c>
      <c r="G25" s="14">
        <v>15072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 t="s">
        <v>232</v>
      </c>
      <c r="I40" s="14">
        <v>1</v>
      </c>
      <c r="J40" s="14">
        <v>3879</v>
      </c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15072</v>
      </c>
      <c r="H43" s="20"/>
      <c r="I43" s="20"/>
      <c r="J43" s="20">
        <f>SUM(J20:J42)</f>
        <v>3879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/>
      <c r="F107" s="14"/>
      <c r="G107" s="14"/>
      <c r="H107" s="6" t="s">
        <v>252</v>
      </c>
      <c r="I107" s="14">
        <v>36</v>
      </c>
      <c r="J107" s="14">
        <v>17208</v>
      </c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17208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15072</v>
      </c>
      <c r="F151" s="120"/>
      <c r="G151" s="121"/>
      <c r="H151" s="119">
        <f>J149+J139+J129+J124+J116+J112+J105+J92+J68+J43</f>
        <v>21087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36159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180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362</v>
      </c>
      <c r="B5" s="112"/>
      <c r="C5" s="112"/>
      <c r="D5" s="112"/>
      <c r="E5" s="112"/>
      <c r="F5" s="112"/>
      <c r="G5" s="90">
        <v>1691.7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100">
        <v>3684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361</v>
      </c>
      <c r="B7" s="112"/>
      <c r="C7" s="112"/>
      <c r="D7" s="112"/>
      <c r="E7" s="112"/>
      <c r="F7" s="112"/>
      <c r="G7" s="90" t="s">
        <v>360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-295954.74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203356.79999999999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3760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-96357.94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 t="s">
        <v>242</v>
      </c>
      <c r="L95" s="14">
        <v>4</v>
      </c>
      <c r="M95" s="14">
        <v>3760</v>
      </c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3760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3760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3760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0:F10"/>
    <mergeCell ref="A11:F11"/>
    <mergeCell ref="A12:F12"/>
    <mergeCell ref="A13:F13"/>
    <mergeCell ref="A14:F14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9:F9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15748031496062992" footer="0.31496062992125984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78"/>
      <c r="O1" s="78"/>
      <c r="P1" s="78"/>
      <c r="Q1" s="78"/>
    </row>
    <row r="2" spans="1:17">
      <c r="A2" s="135" t="s">
        <v>90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133</v>
      </c>
      <c r="B4" s="112"/>
      <c r="C4" s="112"/>
      <c r="D4" s="112"/>
      <c r="E4" s="112"/>
      <c r="F4" s="78"/>
      <c r="G4" s="90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296</v>
      </c>
      <c r="B5" s="112"/>
      <c r="C5" s="112"/>
      <c r="D5" s="112"/>
      <c r="E5" s="112"/>
      <c r="F5" s="112"/>
      <c r="G5" s="90">
        <v>1826.6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5360.5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293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-120683.17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G6*4.6*12</f>
        <v>295899.59999999998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0">
        <f>M152</f>
        <v>88894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0">
        <f>G12+G9-G13</f>
        <v>86322.43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0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8</v>
      </c>
      <c r="J25" s="14">
        <v>7536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231</v>
      </c>
      <c r="I29" s="14">
        <v>10</v>
      </c>
      <c r="J29" s="14">
        <v>5080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10</v>
      </c>
      <c r="J37" s="14">
        <v>2530</v>
      </c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 t="s">
        <v>232</v>
      </c>
      <c r="I40" s="14">
        <v>2</v>
      </c>
      <c r="J40" s="14">
        <v>7758</v>
      </c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26164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5" t="s">
        <v>11</v>
      </c>
      <c r="B51" s="12"/>
      <c r="C51" s="13"/>
      <c r="D51" s="14"/>
      <c r="E51" s="14"/>
      <c r="F51" s="14"/>
      <c r="G51" s="14"/>
      <c r="H51" s="14" t="s">
        <v>192</v>
      </c>
      <c r="I51" s="14">
        <v>10</v>
      </c>
      <c r="J51" s="14">
        <v>5670</v>
      </c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10</v>
      </c>
      <c r="J54" s="14">
        <v>4330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>
        <v>10</v>
      </c>
      <c r="J61" s="14">
        <v>3260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13260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10</v>
      </c>
      <c r="J77" s="14">
        <v>4750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 t="s">
        <v>192</v>
      </c>
      <c r="I85" s="14">
        <v>10</v>
      </c>
      <c r="J85" s="14">
        <v>3260</v>
      </c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8010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50</v>
      </c>
      <c r="J108" s="14">
        <v>18500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18500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6" t="s">
        <v>268</v>
      </c>
      <c r="F120" s="14">
        <v>100</v>
      </c>
      <c r="G120" s="14">
        <v>15000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15000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>
        <v>10</v>
      </c>
      <c r="G131" s="14">
        <v>3500</v>
      </c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3500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 t="s">
        <v>243</v>
      </c>
      <c r="I148" s="14">
        <v>4</v>
      </c>
      <c r="J148" s="14">
        <v>4460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4460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83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18500</v>
      </c>
      <c r="F151" s="120"/>
      <c r="G151" s="121"/>
      <c r="H151" s="119">
        <f>J149+J139+J129+J124+J116+J112+J105+J92+J68+J43</f>
        <v>70394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88894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8:F8"/>
    <mergeCell ref="A9:F9"/>
    <mergeCell ref="A10:F10"/>
    <mergeCell ref="A11:F11"/>
    <mergeCell ref="A13:F13"/>
    <mergeCell ref="B152:K152"/>
    <mergeCell ref="B151:D151"/>
    <mergeCell ref="E151:G151"/>
    <mergeCell ref="H151:J151"/>
    <mergeCell ref="K151:M151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12:F12"/>
    <mergeCell ref="A1:M1"/>
    <mergeCell ref="A2:M2"/>
    <mergeCell ref="A4:E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Q167"/>
  <sheetViews>
    <sheetView topLeftCell="A4" workbookViewId="0">
      <selection activeCell="A16" sqref="A16:XFD1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425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364</v>
      </c>
      <c r="B5" s="112"/>
      <c r="C5" s="112"/>
      <c r="D5" s="112"/>
      <c r="E5" s="112"/>
      <c r="F5" s="112"/>
      <c r="G5" s="90">
        <v>1440.9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100">
        <v>1501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-84255.07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82855.199999999997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M153</f>
        <v>80000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-81399.87000000001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36" t="s">
        <v>449</v>
      </c>
      <c r="B15" s="136"/>
      <c r="C15" s="136"/>
      <c r="D15" s="136"/>
      <c r="E15" s="136"/>
      <c r="F15" s="136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10"/>
      <c r="B16" s="110"/>
      <c r="C16" s="110"/>
      <c r="D16" s="110"/>
      <c r="E16" s="110"/>
      <c r="F16" s="110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284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284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0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t="24.75">
      <c r="A127" s="11"/>
      <c r="B127" s="73" t="s">
        <v>254</v>
      </c>
      <c r="C127" s="13"/>
      <c r="D127" s="14">
        <v>40000</v>
      </c>
      <c r="E127" s="6" t="s">
        <v>255</v>
      </c>
      <c r="F127" s="14"/>
      <c r="G127" s="14">
        <v>40000</v>
      </c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>
      <c r="A130" s="11" t="s">
        <v>28</v>
      </c>
      <c r="B130" s="53"/>
      <c r="C130" s="54"/>
      <c r="D130" s="55">
        <f>SUM(D127:D129)</f>
        <v>40000</v>
      </c>
      <c r="E130" s="55"/>
      <c r="F130" s="55"/>
      <c r="G130" s="55">
        <f>SUM(G127:G129)</f>
        <v>40000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 customHeight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>
      <c r="A152" s="67" t="s">
        <v>59</v>
      </c>
      <c r="B152" s="119">
        <f>D150+D140+D130+D125+D117+D113+D106+D93+D69+D44</f>
        <v>40000</v>
      </c>
      <c r="C152" s="120"/>
      <c r="D152" s="121"/>
      <c r="E152" s="119">
        <f>G150+G140+G130+G125+G117+G113+G106+G93+G69+G44</f>
        <v>40000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0</v>
      </c>
      <c r="L152" s="120"/>
      <c r="M152" s="121"/>
      <c r="N152" s="83" t="s">
        <v>284</v>
      </c>
      <c r="O152" s="1"/>
      <c r="P152" s="1"/>
      <c r="Q152" s="1"/>
    </row>
    <row r="153" spans="1:17" ht="15.75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80000</v>
      </c>
      <c r="N153" s="83" t="s">
        <v>284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Q166"/>
  <sheetViews>
    <sheetView topLeftCell="A7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134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1688.3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1474.2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-164295.75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81375.839999999997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29242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-112161.91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181</v>
      </c>
      <c r="I25" s="14">
        <v>11</v>
      </c>
      <c r="J25" s="14">
        <v>10362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 t="s">
        <v>192</v>
      </c>
      <c r="I34" s="14">
        <v>5</v>
      </c>
      <c r="J34" s="14">
        <v>8220</v>
      </c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18582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18</v>
      </c>
      <c r="B82" s="12"/>
      <c r="C82" s="13"/>
      <c r="D82" s="14"/>
      <c r="E82" s="14"/>
      <c r="F82" s="14"/>
      <c r="G82" s="14"/>
      <c r="H82" s="14" t="s">
        <v>192</v>
      </c>
      <c r="I82" s="14">
        <v>5</v>
      </c>
      <c r="J82" s="14">
        <v>5160</v>
      </c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5160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 t="s">
        <v>256</v>
      </c>
      <c r="F131" s="14"/>
      <c r="G131" s="14">
        <v>4000</v>
      </c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 t="s">
        <v>256</v>
      </c>
      <c r="F132" s="14"/>
      <c r="G132" s="14">
        <v>1500</v>
      </c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5500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5500</v>
      </c>
      <c r="F151" s="120"/>
      <c r="G151" s="121"/>
      <c r="H151" s="119">
        <f>J149+J139+J129+J124+J116+J112+J105+J92+J68+J43</f>
        <v>23742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29242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118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1205.9000000000001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1472.1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9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-230884.29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81259.919999999984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114200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-263824.37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276</v>
      </c>
      <c r="F119" s="14">
        <v>80</v>
      </c>
      <c r="G119" s="75">
        <v>109300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36.75">
      <c r="A121" s="15" t="s">
        <v>70</v>
      </c>
      <c r="B121" s="12"/>
      <c r="C121" s="13"/>
      <c r="D121" s="14"/>
      <c r="E121" s="6" t="s">
        <v>276</v>
      </c>
      <c r="F121" s="14">
        <v>10</v>
      </c>
      <c r="G121" s="75">
        <v>4900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114200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114200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114200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119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1236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1498.6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-27823.55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82722.720000000001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9420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45479.17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10</v>
      </c>
      <c r="J25" s="14">
        <v>9420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9420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9420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9420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Q167"/>
  <sheetViews>
    <sheetView topLeftCell="A5" workbookViewId="0">
      <selection activeCell="A17" sqref="A17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120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1081.5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1398.4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344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160000.85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77191.680000000008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237192.53000000003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5" t="s">
        <v>447</v>
      </c>
      <c r="B15" s="105"/>
      <c r="C15" s="105"/>
      <c r="D15" s="105"/>
      <c r="E15" s="105"/>
      <c r="F15" s="105"/>
      <c r="G15" s="111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09"/>
      <c r="B16" s="109"/>
      <c r="C16" s="109"/>
      <c r="D16" s="109"/>
      <c r="E16" s="109"/>
      <c r="F16" s="109"/>
      <c r="G16" s="111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 hidden="1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284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284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0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 hidden="1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 t="s">
        <v>28</v>
      </c>
      <c r="B130" s="53"/>
      <c r="C130" s="54"/>
      <c r="D130" s="55">
        <f>SUM(D127:D129)</f>
        <v>0</v>
      </c>
      <c r="E130" s="55"/>
      <c r="F130" s="55"/>
      <c r="G130" s="55">
        <f>SUM(G127:G129)</f>
        <v>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 customHeight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 hidden="1">
      <c r="A152" s="67" t="s">
        <v>59</v>
      </c>
      <c r="B152" s="119">
        <f>D150+D140+D130+D125+D117+D113+D106+D93+D69+D44</f>
        <v>0</v>
      </c>
      <c r="C152" s="120"/>
      <c r="D152" s="121"/>
      <c r="E152" s="119">
        <f>G150+G140+G130+G125+G117+G113+G106+G93+G69+G44</f>
        <v>0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0</v>
      </c>
      <c r="L152" s="120"/>
      <c r="M152" s="121"/>
      <c r="N152" s="83" t="s">
        <v>284</v>
      </c>
      <c r="O152" s="1"/>
      <c r="P152" s="1"/>
      <c r="Q152" s="1"/>
    </row>
    <row r="153" spans="1:17" ht="15.75" hidden="1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0</v>
      </c>
      <c r="N153" s="83" t="s">
        <v>284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6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Q167"/>
  <sheetViews>
    <sheetView topLeftCell="A5" workbookViewId="0">
      <selection activeCell="A17" sqref="A17:XFD15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121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366</v>
      </c>
      <c r="B5" s="112"/>
      <c r="C5" s="112"/>
      <c r="D5" s="112"/>
      <c r="E5" s="112"/>
      <c r="F5" s="112"/>
      <c r="G5" s="90">
        <v>1230.4000000000001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1491.5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9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138518.81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82330.799999999988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220849.61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448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09"/>
      <c r="B16" s="109"/>
      <c r="C16" s="109"/>
      <c r="D16" s="109"/>
      <c r="E16" s="109"/>
      <c r="F16" s="109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126" t="s">
        <v>1</v>
      </c>
      <c r="B18" s="128" t="s">
        <v>54</v>
      </c>
      <c r="C18" s="129"/>
      <c r="D18" s="130"/>
      <c r="E18" s="131" t="s">
        <v>55</v>
      </c>
      <c r="F18" s="129"/>
      <c r="G18" s="130"/>
      <c r="H18" s="131" t="s">
        <v>56</v>
      </c>
      <c r="I18" s="129"/>
      <c r="J18" s="130"/>
      <c r="K18" s="131" t="s">
        <v>57</v>
      </c>
      <c r="L18" s="129"/>
      <c r="M18" s="130"/>
      <c r="N18" s="1"/>
      <c r="O18" s="1"/>
      <c r="P18" s="1"/>
      <c r="Q18" s="1"/>
    </row>
    <row r="19" spans="1:17" ht="24.75" hidden="1">
      <c r="A19" s="127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284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284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284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91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284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2" t="s">
        <v>28</v>
      </c>
      <c r="B113" s="53"/>
      <c r="C113" s="54"/>
      <c r="D113" s="55">
        <f>SUM(D108:D112)</f>
        <v>0</v>
      </c>
      <c r="E113" s="55"/>
      <c r="F113" s="55"/>
      <c r="G113" s="55">
        <f>SUM(G108:G112)</f>
        <v>0</v>
      </c>
      <c r="H113" s="55"/>
      <c r="I113" s="55"/>
      <c r="J113" s="55">
        <f>SUM(J108:J112)</f>
        <v>0</v>
      </c>
      <c r="K113" s="55"/>
      <c r="L113" s="55"/>
      <c r="M113" s="55">
        <f>SUM(M108:M112)</f>
        <v>0</v>
      </c>
      <c r="N113" s="83" t="s">
        <v>284</v>
      </c>
      <c r="O113" s="1"/>
      <c r="P113" s="1"/>
      <c r="Q113" s="1"/>
    </row>
    <row r="114" spans="1:17" hidden="1">
      <c r="A114" s="56" t="s">
        <v>77</v>
      </c>
      <c r="B114" s="57"/>
      <c r="C114" s="58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2" t="s">
        <v>28</v>
      </c>
      <c r="B117" s="53"/>
      <c r="C117" s="54"/>
      <c r="D117" s="55">
        <f>SUM(D115:D116)</f>
        <v>0</v>
      </c>
      <c r="E117" s="55"/>
      <c r="F117" s="55"/>
      <c r="G117" s="55">
        <f>SUM(G115:G116)</f>
        <v>0</v>
      </c>
      <c r="H117" s="55"/>
      <c r="I117" s="55"/>
      <c r="J117" s="55">
        <f>SUM(J115:J116)</f>
        <v>0</v>
      </c>
      <c r="K117" s="55"/>
      <c r="L117" s="55"/>
      <c r="M117" s="55">
        <f>SUM(M115:M116)</f>
        <v>0</v>
      </c>
      <c r="N117" s="83" t="s">
        <v>284</v>
      </c>
      <c r="O117" s="1"/>
      <c r="P117" s="1"/>
      <c r="Q117" s="1"/>
    </row>
    <row r="118" spans="1:17" hidden="1">
      <c r="A118" s="60" t="s">
        <v>41</v>
      </c>
      <c r="B118" s="48"/>
      <c r="C118" s="49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52" t="s">
        <v>28</v>
      </c>
      <c r="B125" s="53"/>
      <c r="C125" s="54"/>
      <c r="D125" s="55">
        <f>SUM(D119:D124)</f>
        <v>0</v>
      </c>
      <c r="E125" s="55"/>
      <c r="F125" s="55"/>
      <c r="G125" s="55">
        <f>SUM(G119:G124)</f>
        <v>0</v>
      </c>
      <c r="H125" s="55"/>
      <c r="I125" s="55"/>
      <c r="J125" s="55">
        <f>SUM(J119:J124)</f>
        <v>0</v>
      </c>
      <c r="K125" s="55"/>
      <c r="L125" s="55"/>
      <c r="M125" s="55">
        <f>SUM(M119:M124)</f>
        <v>0</v>
      </c>
      <c r="N125" s="83" t="s">
        <v>284</v>
      </c>
      <c r="O125" s="1"/>
      <c r="P125" s="1"/>
      <c r="Q125" s="1"/>
    </row>
    <row r="126" spans="1:17" hidden="1">
      <c r="A126" s="61" t="s">
        <v>42</v>
      </c>
      <c r="B126" s="48"/>
      <c r="C126" s="49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 t="s">
        <v>28</v>
      </c>
      <c r="B130" s="53"/>
      <c r="C130" s="54"/>
      <c r="D130" s="55">
        <f>SUM(D127:D129)</f>
        <v>0</v>
      </c>
      <c r="E130" s="55"/>
      <c r="F130" s="55"/>
      <c r="G130" s="55">
        <f>SUM(G127:G129)</f>
        <v>0</v>
      </c>
      <c r="H130" s="55"/>
      <c r="I130" s="55"/>
      <c r="J130" s="55">
        <f>SUM(J127:J129)</f>
        <v>0</v>
      </c>
      <c r="K130" s="55"/>
      <c r="L130" s="55"/>
      <c r="M130" s="55">
        <f>SUM(M127:M129)</f>
        <v>0</v>
      </c>
      <c r="N130" s="83" t="s">
        <v>284</v>
      </c>
      <c r="O130" s="1"/>
      <c r="P130" s="1"/>
      <c r="Q130" s="1"/>
    </row>
    <row r="131" spans="1:17" hidden="1">
      <c r="A131" s="47" t="s">
        <v>43</v>
      </c>
      <c r="B131" s="48"/>
      <c r="C131" s="49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56" t="s">
        <v>28</v>
      </c>
      <c r="B140" s="57"/>
      <c r="C140" s="58"/>
      <c r="D140" s="59">
        <f>SUM(D132:D139)</f>
        <v>0</v>
      </c>
      <c r="E140" s="59"/>
      <c r="F140" s="59"/>
      <c r="G140" s="59">
        <f>SUM(G132:G139)</f>
        <v>0</v>
      </c>
      <c r="H140" s="59"/>
      <c r="I140" s="59"/>
      <c r="J140" s="59">
        <f>SUM(J132:J139)</f>
        <v>0</v>
      </c>
      <c r="K140" s="59"/>
      <c r="L140" s="59"/>
      <c r="M140" s="59">
        <f>SUM(M132:M139)</f>
        <v>0</v>
      </c>
      <c r="N140" s="83" t="s">
        <v>284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284</v>
      </c>
      <c r="O150" s="1"/>
      <c r="P150" s="1"/>
      <c r="Q150" s="1"/>
    </row>
    <row r="151" spans="1:17" ht="24.75" hidden="1" customHeight="1">
      <c r="A151" s="66" t="s">
        <v>58</v>
      </c>
      <c r="B151" s="122" t="s">
        <v>84</v>
      </c>
      <c r="C151" s="123"/>
      <c r="D151" s="124"/>
      <c r="E151" s="116" t="s">
        <v>85</v>
      </c>
      <c r="F151" s="117"/>
      <c r="G151" s="118"/>
      <c r="H151" s="116" t="s">
        <v>86</v>
      </c>
      <c r="I151" s="117"/>
      <c r="J151" s="118"/>
      <c r="K151" s="116" t="s">
        <v>87</v>
      </c>
      <c r="L151" s="117"/>
      <c r="M151" s="118"/>
      <c r="N151" s="1"/>
      <c r="O151" s="1"/>
      <c r="P151" s="1"/>
      <c r="Q151" s="1"/>
    </row>
    <row r="152" spans="1:17" ht="24.75" hidden="1">
      <c r="A152" s="67" t="s">
        <v>59</v>
      </c>
      <c r="B152" s="119">
        <f>D150+D140+D130+D125+D117+D113+D106+D93+D69+D44</f>
        <v>0</v>
      </c>
      <c r="C152" s="120"/>
      <c r="D152" s="121"/>
      <c r="E152" s="119">
        <f>G150+G140+G130+G125+G117+G113+G106+G93+G69+G44</f>
        <v>0</v>
      </c>
      <c r="F152" s="120"/>
      <c r="G152" s="121"/>
      <c r="H152" s="119">
        <f>J150+J140+J130+J125+J117+J113+J106+J93+J69+J44</f>
        <v>0</v>
      </c>
      <c r="I152" s="120"/>
      <c r="J152" s="121"/>
      <c r="K152" s="119">
        <f>M150+M140+M130+M125+M117+M113+M106+M93+M69+M44</f>
        <v>0</v>
      </c>
      <c r="L152" s="120"/>
      <c r="M152" s="121"/>
      <c r="N152" s="83" t="s">
        <v>284</v>
      </c>
      <c r="O152" s="1"/>
      <c r="P152" s="1"/>
      <c r="Q152" s="1"/>
    </row>
    <row r="153" spans="1:17" ht="15.75" hidden="1" thickBot="1">
      <c r="A153" s="41" t="s">
        <v>60</v>
      </c>
      <c r="B153" s="113"/>
      <c r="C153" s="114"/>
      <c r="D153" s="114"/>
      <c r="E153" s="114"/>
      <c r="F153" s="114"/>
      <c r="G153" s="114"/>
      <c r="H153" s="114"/>
      <c r="I153" s="114"/>
      <c r="J153" s="114"/>
      <c r="K153" s="115"/>
      <c r="L153" s="76"/>
      <c r="M153" s="85">
        <f>K152+H152+E152+B152</f>
        <v>0</v>
      </c>
      <c r="N153" s="83" t="s">
        <v>284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idden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368</v>
      </c>
      <c r="B5" s="112"/>
      <c r="C5" s="112"/>
      <c r="D5" s="112"/>
      <c r="E5" s="112"/>
      <c r="F5" s="112"/>
      <c r="G5" s="90">
        <v>1550.4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2464.5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-196895.65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136040.4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54442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-115297.25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195</v>
      </c>
      <c r="I29" s="14" t="s">
        <v>222</v>
      </c>
      <c r="J29" s="14">
        <v>5080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195</v>
      </c>
      <c r="I30" s="14" t="s">
        <v>223</v>
      </c>
      <c r="J30" s="14">
        <v>8154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195</v>
      </c>
      <c r="I36" s="14" t="s">
        <v>203</v>
      </c>
      <c r="J36" s="14">
        <v>1432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195</v>
      </c>
      <c r="I37" s="14" t="s">
        <v>203</v>
      </c>
      <c r="J37" s="14">
        <v>8096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22762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 t="s">
        <v>278</v>
      </c>
      <c r="F107" s="14">
        <v>10</v>
      </c>
      <c r="G107" s="14">
        <v>4800</v>
      </c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4800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 t="s">
        <v>257</v>
      </c>
      <c r="C144" s="13">
        <v>20</v>
      </c>
      <c r="D144" s="14">
        <v>20140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73" t="s">
        <v>258</v>
      </c>
      <c r="C148" s="13">
        <v>20</v>
      </c>
      <c r="D148" s="14">
        <v>2280</v>
      </c>
      <c r="E148" s="14" t="s">
        <v>251</v>
      </c>
      <c r="F148" s="14">
        <v>4</v>
      </c>
      <c r="G148" s="14">
        <v>4460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22420</v>
      </c>
      <c r="E149" s="65"/>
      <c r="F149" s="65"/>
      <c r="G149" s="80">
        <f>SUM(G141:G148)</f>
        <v>4460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22420</v>
      </c>
      <c r="C151" s="120"/>
      <c r="D151" s="121"/>
      <c r="E151" s="119">
        <f>G149+G139+G129+G124+G116+G112+G105+G92+G68+G43</f>
        <v>9260</v>
      </c>
      <c r="F151" s="120"/>
      <c r="G151" s="121"/>
      <c r="H151" s="119">
        <f>J149+J139+J129+J124+J116+J112+J105+J92+J68+J43</f>
        <v>22762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54442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123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1121.5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1410.2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344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-101352.83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77843.040000000008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4230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-27739.789999999994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192</v>
      </c>
      <c r="I26" s="14" t="s">
        <v>214</v>
      </c>
      <c r="J26" s="14">
        <v>4230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4230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4230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4230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1546.7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100">
        <v>1851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-109558.44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102175.19999999998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6042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-13425.24000000002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 t="s">
        <v>256</v>
      </c>
      <c r="I144" s="14">
        <v>6</v>
      </c>
      <c r="J144" s="14">
        <v>6042</v>
      </c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6042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6042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6042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6" sqref="A16:XFD1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1525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2471.8000000000002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-237696.58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136443.36000000002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22420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-123673.21999999997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442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 t="s">
        <v>257</v>
      </c>
      <c r="C144" s="13">
        <v>20</v>
      </c>
      <c r="D144" s="14">
        <v>20140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73" t="s">
        <v>258</v>
      </c>
      <c r="C148" s="13">
        <v>20</v>
      </c>
      <c r="D148" s="14">
        <v>2280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22420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22420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22420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97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300</v>
      </c>
      <c r="B5" s="112"/>
      <c r="C5" s="112"/>
      <c r="D5" s="112"/>
      <c r="E5" s="112"/>
      <c r="F5" s="112"/>
      <c r="G5" s="90">
        <v>1928.2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3807.2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299</v>
      </c>
      <c r="B7" s="112"/>
      <c r="C7" s="112"/>
      <c r="D7" s="112"/>
      <c r="E7" s="112"/>
      <c r="F7" s="112"/>
      <c r="G7" s="90" t="s">
        <v>298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99</v>
      </c>
      <c r="B8" s="112"/>
      <c r="C8" s="112"/>
      <c r="D8" s="112"/>
      <c r="E8" s="112"/>
      <c r="F8" s="112"/>
      <c r="G8" s="90">
        <v>1973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-448952.14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G6*4.6*12</f>
        <v>210157.44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218621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-457415.7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/>
      <c r="F21" s="14"/>
      <c r="G21" s="14"/>
      <c r="H21" s="14" t="s">
        <v>232</v>
      </c>
      <c r="I21" s="14">
        <v>20</v>
      </c>
      <c r="J21" s="14">
        <v>27360</v>
      </c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16</v>
      </c>
      <c r="J25" s="14">
        <v>15072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16</v>
      </c>
      <c r="J29" s="14">
        <v>9312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20</v>
      </c>
      <c r="J36" s="14">
        <v>6520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20</v>
      </c>
      <c r="J37" s="14">
        <v>5060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63324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 t="s">
        <v>192</v>
      </c>
      <c r="I48" s="14">
        <v>20</v>
      </c>
      <c r="J48" s="14">
        <v>17760</v>
      </c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 t="s">
        <v>192</v>
      </c>
      <c r="I50" s="14">
        <v>15</v>
      </c>
      <c r="J50" s="14">
        <v>11055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20</v>
      </c>
      <c r="J54" s="14">
        <v>8660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192</v>
      </c>
      <c r="I61" s="14">
        <v>16</v>
      </c>
      <c r="J61" s="14">
        <v>5216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42691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 t="s">
        <v>192</v>
      </c>
      <c r="I73" s="14">
        <v>20</v>
      </c>
      <c r="J73" s="14">
        <v>17760</v>
      </c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 t="s">
        <v>192</v>
      </c>
      <c r="I78" s="14">
        <v>10</v>
      </c>
      <c r="J78" s="14">
        <v>4330</v>
      </c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 t="s">
        <v>192</v>
      </c>
      <c r="I85" s="14">
        <v>10</v>
      </c>
      <c r="J85" s="14">
        <v>3260</v>
      </c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25350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192</v>
      </c>
      <c r="I95" s="14">
        <v>8</v>
      </c>
      <c r="J95" s="14">
        <v>7520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>
        <v>1</v>
      </c>
      <c r="J98" s="14">
        <v>480</v>
      </c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>
        <v>2</v>
      </c>
      <c r="J99" s="14">
        <v>960</v>
      </c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>
        <v>2</v>
      </c>
      <c r="J100" s="14">
        <v>960</v>
      </c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>
        <v>2</v>
      </c>
      <c r="J101" s="14">
        <v>960</v>
      </c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>
        <v>4</v>
      </c>
      <c r="J102" s="14">
        <v>1920</v>
      </c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>
        <v>2</v>
      </c>
      <c r="J103" s="14">
        <v>960</v>
      </c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>
        <v>2</v>
      </c>
      <c r="J104" s="14">
        <v>960</v>
      </c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14720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60</v>
      </c>
      <c r="J108" s="14">
        <v>22200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22200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14"/>
      <c r="F120" s="14"/>
      <c r="G120" s="14"/>
      <c r="H120" s="6" t="s">
        <v>268</v>
      </c>
      <c r="I120" s="14">
        <v>60</v>
      </c>
      <c r="J120" s="14">
        <v>9000</v>
      </c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9000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 t="s">
        <v>244</v>
      </c>
      <c r="C141" s="13">
        <v>2</v>
      </c>
      <c r="D141" s="14">
        <v>13326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>
      <c r="A143" s="15" t="s">
        <v>51</v>
      </c>
      <c r="B143" s="12" t="s">
        <v>244</v>
      </c>
      <c r="C143" s="13">
        <v>26</v>
      </c>
      <c r="D143" s="14">
        <v>23140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>
      <c r="A145" s="15" t="s">
        <v>79</v>
      </c>
      <c r="B145" s="12" t="s">
        <v>244</v>
      </c>
      <c r="C145" s="13">
        <v>10</v>
      </c>
      <c r="D145" s="14">
        <v>1520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>
      <c r="A147" s="15" t="s">
        <v>81</v>
      </c>
      <c r="B147" s="12" t="s">
        <v>244</v>
      </c>
      <c r="C147" s="13">
        <v>2</v>
      </c>
      <c r="D147" s="14">
        <v>3350</v>
      </c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41336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41336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177285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218621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5:F5"/>
    <mergeCell ref="A4:F4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Q166"/>
  <sheetViews>
    <sheetView topLeftCell="A8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126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325</v>
      </c>
      <c r="B5" s="112"/>
      <c r="C5" s="112"/>
      <c r="D5" s="112"/>
      <c r="E5" s="112"/>
      <c r="F5" s="112"/>
      <c r="G5" s="100">
        <v>2046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2497.3000000000002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370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-330498.32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137850.96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30363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-223010.36000000002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73" t="s">
        <v>259</v>
      </c>
      <c r="C144" s="13">
        <v>24</v>
      </c>
      <c r="D144" s="14">
        <v>24168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73" t="s">
        <v>260</v>
      </c>
      <c r="C148" s="13">
        <v>25</v>
      </c>
      <c r="D148" s="14">
        <v>2850</v>
      </c>
      <c r="E148" s="6" t="s">
        <v>261</v>
      </c>
      <c r="F148" s="14">
        <v>3</v>
      </c>
      <c r="G148" s="14">
        <v>3345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27018</v>
      </c>
      <c r="E149" s="65"/>
      <c r="F149" s="65"/>
      <c r="G149" s="80">
        <f>SUM(G141:G148)</f>
        <v>3345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27018</v>
      </c>
      <c r="C151" s="120"/>
      <c r="D151" s="121"/>
      <c r="E151" s="119">
        <f>G149+G139+G129+G124+G116+G112+G105+G92+G68+G43</f>
        <v>3345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30363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127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373</v>
      </c>
      <c r="B5" s="112"/>
      <c r="C5" s="112"/>
      <c r="D5" s="112"/>
      <c r="E5" s="112"/>
      <c r="F5" s="112"/>
      <c r="G5" s="90">
        <v>1545.7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371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374</v>
      </c>
      <c r="B7" s="112"/>
      <c r="C7" s="112"/>
      <c r="D7" s="112"/>
      <c r="E7" s="112"/>
      <c r="F7" s="112"/>
      <c r="G7" s="90" t="s">
        <v>372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-238483.47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(1816.6+44.2)*4.6*12</f>
        <v>102716.15999999997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-135767.31000000003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2" sqref="A12:F1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128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1158.3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376</v>
      </c>
      <c r="B6" s="112"/>
      <c r="C6" s="112"/>
      <c r="D6" s="112"/>
      <c r="E6" s="112"/>
      <c r="F6" s="112"/>
      <c r="G6" s="90" t="s">
        <v>375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431</v>
      </c>
      <c r="B7" s="112"/>
      <c r="C7" s="112"/>
      <c r="D7" s="112"/>
      <c r="E7" s="112"/>
      <c r="F7" s="112"/>
      <c r="G7" s="90" t="s">
        <v>377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92</v>
      </c>
      <c r="B9" s="112"/>
      <c r="C9" s="112"/>
      <c r="D9" s="112"/>
      <c r="E9" s="112"/>
      <c r="F9" s="112"/>
      <c r="G9" s="90">
        <v>86664.62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(2503.7+634.7)*4.6*12</f>
        <v>173239.67999999996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10078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249826.29999999996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437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196</v>
      </c>
      <c r="C25" s="13" t="s">
        <v>214</v>
      </c>
      <c r="D25" s="14">
        <v>5652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181</v>
      </c>
      <c r="C37" s="13" t="s">
        <v>224</v>
      </c>
      <c r="D37" s="14">
        <v>506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6158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8</v>
      </c>
      <c r="G121" s="75">
        <v>3920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3920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6158</v>
      </c>
      <c r="C151" s="120"/>
      <c r="D151" s="121"/>
      <c r="E151" s="119">
        <f>G149+G139+G129+G124+G116+G112+G105+G92+G68+G43</f>
        <v>3920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10078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60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129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379</v>
      </c>
      <c r="B5" s="112"/>
      <c r="C5" s="112"/>
      <c r="D5" s="112"/>
      <c r="E5" s="112"/>
      <c r="F5" s="112"/>
      <c r="G5" s="90">
        <v>1639.6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100">
        <v>3335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378</v>
      </c>
      <c r="B7" s="112"/>
      <c r="C7" s="112"/>
      <c r="D7" s="112"/>
      <c r="E7" s="112"/>
      <c r="F7" s="112"/>
      <c r="G7" s="90" t="s">
        <v>310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-143781.62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184091.99999999997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40310.379999999976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R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8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8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5.75">
      <c r="A4" s="112" t="s">
        <v>110</v>
      </c>
      <c r="B4" s="112"/>
      <c r="C4" s="112"/>
      <c r="D4" s="112"/>
      <c r="E4" s="112"/>
      <c r="F4" s="112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8">
      <c r="A5" s="112" t="s">
        <v>388</v>
      </c>
      <c r="B5" s="112"/>
      <c r="C5" s="112"/>
      <c r="D5" s="112"/>
      <c r="E5" s="112"/>
      <c r="F5" s="112"/>
      <c r="G5" s="90">
        <v>50.1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8">
      <c r="A6" s="112" t="s">
        <v>354</v>
      </c>
      <c r="B6" s="112"/>
      <c r="C6" s="112"/>
      <c r="D6" s="112"/>
      <c r="E6" s="112"/>
      <c r="F6" s="112"/>
      <c r="G6" s="100">
        <v>494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8">
      <c r="A7" s="112" t="s">
        <v>389</v>
      </c>
      <c r="B7" s="112"/>
      <c r="C7" s="112"/>
      <c r="D7" s="112"/>
      <c r="E7" s="112"/>
      <c r="F7" s="112"/>
      <c r="G7" s="90" t="s">
        <v>380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8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  <c r="R8" t="s">
        <v>111</v>
      </c>
    </row>
    <row r="9" spans="1:18">
      <c r="A9" s="112" t="s">
        <v>282</v>
      </c>
      <c r="B9" s="112"/>
      <c r="C9" s="112"/>
      <c r="D9" s="112"/>
      <c r="E9" s="112"/>
      <c r="F9" s="112"/>
      <c r="G9" s="90">
        <v>51613.54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8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8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8">
      <c r="A12" s="112" t="s">
        <v>432</v>
      </c>
      <c r="B12" s="112"/>
      <c r="C12" s="112"/>
      <c r="D12" s="112"/>
      <c r="E12" s="112"/>
      <c r="F12" s="112"/>
      <c r="G12" s="92">
        <f>G6*4.6*12</f>
        <v>27268.799999999996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8">
      <c r="A13" s="112" t="s">
        <v>53</v>
      </c>
      <c r="B13" s="112"/>
      <c r="C13" s="112"/>
      <c r="D13" s="112"/>
      <c r="E13" s="112"/>
      <c r="F13" s="112"/>
      <c r="G13" s="92">
        <f>M152</f>
        <v>7157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8">
      <c r="A14" s="136" t="s">
        <v>285</v>
      </c>
      <c r="B14" s="136"/>
      <c r="C14" s="136"/>
      <c r="D14" s="136"/>
      <c r="E14" s="136"/>
      <c r="F14" s="136"/>
      <c r="G14" s="92">
        <f>G12+G9-G13</f>
        <v>71725.34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8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8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 t="s">
        <v>248</v>
      </c>
      <c r="F144" s="14">
        <v>6</v>
      </c>
      <c r="G144" s="14">
        <v>6042</v>
      </c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 t="s">
        <v>243</v>
      </c>
      <c r="F148" s="14">
        <v>1</v>
      </c>
      <c r="G148" s="14">
        <v>1115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7157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7157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7157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1607.9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2453.3000000000002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-28997.72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135422.16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47050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59374.44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>
      <c r="A126" s="11"/>
      <c r="B126" s="73" t="s">
        <v>433</v>
      </c>
      <c r="C126" s="13"/>
      <c r="D126" s="74">
        <v>23000</v>
      </c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1"/>
      <c r="B127" s="12" t="s">
        <v>434</v>
      </c>
      <c r="C127" s="13"/>
      <c r="D127" s="75">
        <v>23000</v>
      </c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46000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71"/>
      <c r="C132" s="13"/>
      <c r="D132" s="14"/>
      <c r="E132" s="14"/>
      <c r="F132" s="14"/>
      <c r="G132" s="14"/>
      <c r="H132" s="14"/>
      <c r="I132" s="14"/>
      <c r="J132" s="42"/>
      <c r="K132" s="14" t="s">
        <v>279</v>
      </c>
      <c r="L132" s="14">
        <v>3</v>
      </c>
      <c r="M132" s="14">
        <v>1050</v>
      </c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1050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46000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1050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47050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113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1067.8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321</v>
      </c>
      <c r="B6" s="112"/>
      <c r="C6" s="112"/>
      <c r="D6" s="112"/>
      <c r="E6" s="112"/>
      <c r="F6" s="112"/>
      <c r="G6" s="90" t="s">
        <v>381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382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93138.2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(1823.4+155.5)*4.6*12</f>
        <v>109235.28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202373.47999999998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442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:M1"/>
    <mergeCell ref="A2:M2"/>
    <mergeCell ref="A4:F4"/>
    <mergeCell ref="A5:F5"/>
    <mergeCell ref="A6:F6"/>
    <mergeCell ref="A8:F8"/>
    <mergeCell ref="A7:F7"/>
    <mergeCell ref="B150:D150"/>
    <mergeCell ref="E150:G150"/>
    <mergeCell ref="H150:J150"/>
    <mergeCell ref="A9:F9"/>
    <mergeCell ref="A10:F10"/>
    <mergeCell ref="A11:F11"/>
    <mergeCell ref="A12:F12"/>
    <mergeCell ref="A13:F13"/>
    <mergeCell ref="A14:F14"/>
    <mergeCell ref="A15:F15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K9" sqref="K9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132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296</v>
      </c>
      <c r="B5" s="112"/>
      <c r="C5" s="112"/>
      <c r="D5" s="112"/>
      <c r="E5" s="112"/>
      <c r="F5" s="112"/>
      <c r="G5" s="90">
        <v>1554.5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2483.9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68688.509999999995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137111.27999999997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18126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187673.78999999998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443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 t="s">
        <v>249</v>
      </c>
      <c r="I144" s="14">
        <v>18</v>
      </c>
      <c r="J144" s="14">
        <v>18126</v>
      </c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18126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18126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18126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M12" sqref="M1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1555.6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2501.4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5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-53862.559999999998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138077.27999999997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22232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61982.719999999972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439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195</v>
      </c>
      <c r="I29" s="14" t="s">
        <v>210</v>
      </c>
      <c r="J29" s="14">
        <v>3556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195</v>
      </c>
      <c r="I30" s="14" t="s">
        <v>211</v>
      </c>
      <c r="J30" s="14">
        <v>4077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195</v>
      </c>
      <c r="I36" s="14" t="s">
        <v>212</v>
      </c>
      <c r="J36" s="14">
        <v>2934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195</v>
      </c>
      <c r="I37" s="14" t="s">
        <v>213</v>
      </c>
      <c r="J37" s="14">
        <v>2783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13350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 t="s">
        <v>192</v>
      </c>
      <c r="C50" s="13" t="s">
        <v>214</v>
      </c>
      <c r="D50" s="14">
        <v>4422</v>
      </c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4422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 t="s">
        <v>243</v>
      </c>
      <c r="L148" s="14">
        <v>4</v>
      </c>
      <c r="M148" s="14">
        <v>4460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4460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4422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13350</v>
      </c>
      <c r="I151" s="120"/>
      <c r="J151" s="121"/>
      <c r="K151" s="119">
        <f>M149+M139+M129+M124+M116+M112+M105+M92+M68+M43</f>
        <v>4460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22232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384</v>
      </c>
      <c r="B5" s="112"/>
      <c r="C5" s="112"/>
      <c r="D5" s="112"/>
      <c r="E5" s="112"/>
      <c r="F5" s="112"/>
      <c r="G5" s="90">
        <v>1496.9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383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5" t="s">
        <v>390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-94844.2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(2315.2+160.5)*4.6*12</f>
        <v>136658.63999999996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27861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13953.439999999959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215</v>
      </c>
      <c r="I25" s="14" t="s">
        <v>200</v>
      </c>
      <c r="J25" s="14">
        <v>2608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216</v>
      </c>
      <c r="I36" s="14" t="s">
        <v>217</v>
      </c>
      <c r="J36" s="14">
        <v>4238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216</v>
      </c>
      <c r="I37" s="14" t="s">
        <v>217</v>
      </c>
      <c r="J37" s="14">
        <v>3289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10135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 t="s">
        <v>192</v>
      </c>
      <c r="I50" s="14" t="s">
        <v>211</v>
      </c>
      <c r="J50" s="14">
        <v>6633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6633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 t="s">
        <v>192</v>
      </c>
      <c r="I74" s="14" t="s">
        <v>211</v>
      </c>
      <c r="J74" s="14">
        <v>6633</v>
      </c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6633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 t="s">
        <v>243</v>
      </c>
      <c r="L148" s="14">
        <v>4</v>
      </c>
      <c r="M148" s="14">
        <v>4460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4460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23401</v>
      </c>
      <c r="I151" s="120"/>
      <c r="J151" s="121"/>
      <c r="K151" s="119">
        <f>M149+M139+M129+M124+M116+M112+M105+M92+M68+M43</f>
        <v>4460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27861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98</v>
      </c>
      <c r="B4" s="112"/>
      <c r="C4" s="112"/>
      <c r="D4" s="112"/>
      <c r="E4" s="112"/>
      <c r="F4" s="112"/>
      <c r="G4" s="90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973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302</v>
      </c>
      <c r="B6" s="112"/>
      <c r="C6" s="112"/>
      <c r="D6" s="112"/>
      <c r="E6" s="112"/>
      <c r="F6" s="112"/>
      <c r="G6" s="90" t="s">
        <v>301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420</v>
      </c>
      <c r="B7" s="112"/>
      <c r="C7" s="112"/>
      <c r="D7" s="112"/>
      <c r="E7" s="112"/>
      <c r="F7" s="112"/>
      <c r="G7" s="95" t="s">
        <v>303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1983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-90683.45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(2661.1+790)*4.6*12</f>
        <v>190500.71999999997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88377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11440.269999999975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192</v>
      </c>
      <c r="I23" s="14">
        <v>8</v>
      </c>
      <c r="J23" s="14">
        <v>8848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10</v>
      </c>
      <c r="J29" s="14">
        <v>5080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10</v>
      </c>
      <c r="J37" s="14">
        <v>2530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19718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 t="s">
        <v>192</v>
      </c>
      <c r="I47" s="14">
        <v>15</v>
      </c>
      <c r="J47" s="14">
        <v>15750</v>
      </c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 t="s">
        <v>192</v>
      </c>
      <c r="I53" s="14">
        <v>10</v>
      </c>
      <c r="J53" s="14">
        <v>4750</v>
      </c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5" t="s">
        <v>19</v>
      </c>
      <c r="B59" s="12"/>
      <c r="C59" s="13"/>
      <c r="D59" s="14"/>
      <c r="E59" s="14"/>
      <c r="F59" s="14"/>
      <c r="G59" s="14"/>
      <c r="H59" s="14" t="s">
        <v>192</v>
      </c>
      <c r="I59" s="14">
        <v>1</v>
      </c>
      <c r="J59" s="14">
        <v>737</v>
      </c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6</v>
      </c>
      <c r="J60" s="14">
        <v>2856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24093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 t="s">
        <v>192</v>
      </c>
      <c r="I72" s="14">
        <v>10</v>
      </c>
      <c r="J72" s="14">
        <v>10500</v>
      </c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6</v>
      </c>
      <c r="J77" s="14">
        <v>2850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6</v>
      </c>
      <c r="J84" s="14">
        <v>2856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16206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192</v>
      </c>
      <c r="I95" s="14">
        <v>12</v>
      </c>
      <c r="J95" s="14">
        <v>11280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>
        <v>2</v>
      </c>
      <c r="J98" s="14">
        <v>960</v>
      </c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>
        <v>2</v>
      </c>
      <c r="J99" s="14">
        <v>960</v>
      </c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>
        <v>4</v>
      </c>
      <c r="J100" s="14">
        <v>1920</v>
      </c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>
        <v>2</v>
      </c>
      <c r="J101" s="14">
        <v>960</v>
      </c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>
        <v>2</v>
      </c>
      <c r="J102" s="14">
        <v>960</v>
      </c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>
        <v>2</v>
      </c>
      <c r="J103" s="14">
        <v>960</v>
      </c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>
        <v>2</v>
      </c>
      <c r="J104" s="14">
        <v>960</v>
      </c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18960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20</v>
      </c>
      <c r="J108" s="14">
        <v>7400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7400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5</v>
      </c>
      <c r="G121" s="14">
        <v>2000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2000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2000</v>
      </c>
      <c r="F151" s="120"/>
      <c r="G151" s="121"/>
      <c r="H151" s="119">
        <f>J149+J139+J129+J124+J116+J112+J105+J92+J68+J43</f>
        <v>86377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4">
        <f>K151+H151+E151+B151</f>
        <v>88377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Q166"/>
  <sheetViews>
    <sheetView topLeftCell="A2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</row>
    <row r="2" spans="1:17" s="88" customFormat="1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116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1455.8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386</v>
      </c>
      <c r="B6" s="112"/>
      <c r="C6" s="112"/>
      <c r="D6" s="112"/>
      <c r="E6" s="112"/>
      <c r="F6" s="112"/>
      <c r="G6" s="90" t="s">
        <v>385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9" t="s">
        <v>429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-160840.04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(3034.6+71.6)*4.6*12</f>
        <v>171462.24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6340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4282.1999999999825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 t="s">
        <v>218</v>
      </c>
      <c r="C95" s="13" t="s">
        <v>209</v>
      </c>
      <c r="D95" s="14">
        <v>1880</v>
      </c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1880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 t="s">
        <v>243</v>
      </c>
      <c r="L148" s="14">
        <v>4</v>
      </c>
      <c r="M148" s="14">
        <v>4460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4460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1880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4460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6340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117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1544.8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387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374</v>
      </c>
      <c r="B7" s="112"/>
      <c r="C7" s="112"/>
      <c r="D7" s="112"/>
      <c r="E7" s="112"/>
      <c r="F7" s="112"/>
      <c r="G7" s="90" t="s">
        <v>352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-91397.54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(3061.9+255.8)*4.6*12</f>
        <v>183137.04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56849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34890.500000000015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195</v>
      </c>
      <c r="I29" s="14" t="s">
        <v>219</v>
      </c>
      <c r="J29" s="14">
        <v>8128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195</v>
      </c>
      <c r="I30" s="14" t="s">
        <v>211</v>
      </c>
      <c r="J30" s="14">
        <v>4077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195</v>
      </c>
      <c r="I36" s="14" t="s">
        <v>220</v>
      </c>
      <c r="J36" s="14">
        <v>13692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195</v>
      </c>
      <c r="I37" s="14" t="s">
        <v>221</v>
      </c>
      <c r="J37" s="14">
        <v>4554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30451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 t="s">
        <v>250</v>
      </c>
      <c r="F144" s="14">
        <v>24</v>
      </c>
      <c r="G144" s="14">
        <v>24168</v>
      </c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 t="s">
        <v>251</v>
      </c>
      <c r="F148" s="14">
        <v>2</v>
      </c>
      <c r="G148" s="14">
        <v>2230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26398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26398</v>
      </c>
      <c r="F151" s="120"/>
      <c r="G151" s="121"/>
      <c r="H151" s="119">
        <f>J149+J139+J129+J124+J116+J112+J105+J92+J68+J43</f>
        <v>30451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56849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A10:F10"/>
    <mergeCell ref="A11:F11"/>
    <mergeCell ref="A12:F12"/>
    <mergeCell ref="A13:F13"/>
    <mergeCell ref="A14:F14"/>
    <mergeCell ref="A4:F4"/>
    <mergeCell ref="A5:F5"/>
    <mergeCell ref="A6:F6"/>
    <mergeCell ref="A7:F7"/>
    <mergeCell ref="A1:M1"/>
    <mergeCell ref="A2:M2"/>
    <mergeCell ref="K151:M151"/>
    <mergeCell ref="B152:K152"/>
    <mergeCell ref="A8:F8"/>
    <mergeCell ref="A9:F9"/>
    <mergeCell ref="B151:D151"/>
    <mergeCell ref="E151:G151"/>
    <mergeCell ref="H151:J151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1154.4000000000001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1454.5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2026.72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G6*4.6*12</f>
        <v>80288.399999999994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163145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6">
        <f>G12+G9-G13</f>
        <v>-80829.88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272</v>
      </c>
      <c r="F119" s="14">
        <v>150</v>
      </c>
      <c r="G119" s="75">
        <v>150000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20</v>
      </c>
      <c r="G121" s="14">
        <v>9800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159800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 t="s">
        <v>243</v>
      </c>
      <c r="I148" s="14">
        <v>3</v>
      </c>
      <c r="J148" s="14">
        <v>3345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3345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159800</v>
      </c>
      <c r="F151" s="120"/>
      <c r="G151" s="121"/>
      <c r="H151" s="119">
        <f>J149+J139+J129+J124+J116+J112+J105+J92+J68+J43</f>
        <v>3345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163145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Q166"/>
  <sheetViews>
    <sheetView topLeftCell="A7" zoomScaleNormal="100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8.2851562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156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360.4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413.2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-38180.300000000003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22808.639999999999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4071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-19442.660000000003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55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55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55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55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55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55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55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55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55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55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55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55"/>
      <c r="K31" s="14"/>
      <c r="L31" s="14"/>
      <c r="M31" s="14"/>
      <c r="N31" s="1"/>
      <c r="O31" s="1"/>
      <c r="P31" s="1"/>
      <c r="Q31" s="1"/>
    </row>
    <row r="32" spans="1:17">
      <c r="A32" s="16" t="s">
        <v>280</v>
      </c>
      <c r="B32" s="12"/>
      <c r="C32" s="13"/>
      <c r="D32" s="14"/>
      <c r="E32" s="14"/>
      <c r="F32" s="14"/>
      <c r="G32" s="14"/>
      <c r="H32" s="14" t="s">
        <v>232</v>
      </c>
      <c r="I32" s="14">
        <v>2</v>
      </c>
      <c r="J32" s="55">
        <v>2956</v>
      </c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55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55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55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55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55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55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55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55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55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55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2956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8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55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55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55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55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55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55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55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55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55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55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55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55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55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55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55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55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55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55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55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55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55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55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55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6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55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55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55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55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55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55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55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55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55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55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55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55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55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55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55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55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55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55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55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55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55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55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6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55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55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55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55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55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55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55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55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55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55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55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79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55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55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55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55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55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55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79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55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55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55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55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55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55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79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55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55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55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79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55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55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55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55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55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55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55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55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80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55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55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55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55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55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55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55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 t="s">
        <v>246</v>
      </c>
      <c r="I148" s="14">
        <v>1</v>
      </c>
      <c r="J148" s="55">
        <v>1115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1115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4071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69"/>
      <c r="M152" s="85">
        <f>K151+H151+E151+B151</f>
        <v>4071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5">
    <filterColumn colId="0"/>
    <filterColumn colId="13"/>
  </autoFilter>
  <mergeCells count="27">
    <mergeCell ref="A14:F14"/>
    <mergeCell ref="A9:F9"/>
    <mergeCell ref="A10:F10"/>
    <mergeCell ref="A11:F11"/>
    <mergeCell ref="A12:F12"/>
    <mergeCell ref="A13:F13"/>
    <mergeCell ref="A1:M1"/>
    <mergeCell ref="A2:M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4:F4"/>
    <mergeCell ref="A5:F5"/>
    <mergeCell ref="A6:F6"/>
    <mergeCell ref="A7:F7"/>
    <mergeCell ref="A8:F8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157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362.6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391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392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-27487.25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(372.4+57.2)*4.6*12</f>
        <v>23713.919999999995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49115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-52888.33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272</v>
      </c>
      <c r="F119" s="14">
        <v>40</v>
      </c>
      <c r="G119" s="75">
        <v>40000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36.75">
      <c r="A121" s="15" t="s">
        <v>70</v>
      </c>
      <c r="B121" s="12"/>
      <c r="C121" s="13"/>
      <c r="D121" s="14"/>
      <c r="E121" s="6" t="s">
        <v>272</v>
      </c>
      <c r="F121" s="14"/>
      <c r="G121" s="75">
        <v>8000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48000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 t="s">
        <v>243</v>
      </c>
      <c r="I148" s="14">
        <v>1</v>
      </c>
      <c r="J148" s="14">
        <v>1115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1115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48000</v>
      </c>
      <c r="F151" s="120"/>
      <c r="G151" s="121"/>
      <c r="H151" s="119">
        <f>J149+J139+J129+J124+J116+J112+J105+J92+J68+J43</f>
        <v>1115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49115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6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158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365.9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420.6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-29930.080000000002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23217.119999999999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51230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-57942.960000000006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196</v>
      </c>
      <c r="C26" s="13" t="s">
        <v>206</v>
      </c>
      <c r="D26" s="14">
        <v>2115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2115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36.75">
      <c r="A119" s="15" t="s">
        <v>67</v>
      </c>
      <c r="B119" s="12"/>
      <c r="C119" s="13"/>
      <c r="D119" s="14"/>
      <c r="E119" s="6" t="s">
        <v>272</v>
      </c>
      <c r="F119" s="14">
        <v>40</v>
      </c>
      <c r="G119" s="75">
        <v>40000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36.75">
      <c r="A121" s="15" t="s">
        <v>70</v>
      </c>
      <c r="B121" s="12"/>
      <c r="C121" s="13"/>
      <c r="D121" s="14"/>
      <c r="E121" s="6" t="s">
        <v>272</v>
      </c>
      <c r="F121" s="14"/>
      <c r="G121" s="75">
        <v>8000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48000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 t="s">
        <v>243</v>
      </c>
      <c r="I148" s="14">
        <v>1</v>
      </c>
      <c r="J148" s="14">
        <v>1115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1115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2115</v>
      </c>
      <c r="C151" s="120"/>
      <c r="D151" s="121"/>
      <c r="E151" s="119">
        <f>G149+G139+G129+G124+G116+G112+G105+G92+G68+G43</f>
        <v>48000</v>
      </c>
      <c r="F151" s="120"/>
      <c r="G151" s="121"/>
      <c r="H151" s="119">
        <f>J149+J139+J129+J124+J116+J112+J105+J92+J68+J43</f>
        <v>1115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51230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159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393</v>
      </c>
      <c r="B5" s="112"/>
      <c r="C5" s="112"/>
      <c r="D5" s="112"/>
      <c r="E5" s="112"/>
      <c r="F5" s="112"/>
      <c r="G5" s="90">
        <v>1594.4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100">
        <v>2035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339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192969.18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112332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305301.18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160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394</v>
      </c>
      <c r="B5" s="112"/>
      <c r="C5" s="112"/>
      <c r="D5" s="112"/>
      <c r="E5" s="112"/>
      <c r="F5" s="112"/>
      <c r="G5" s="90">
        <v>603.6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652.5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-50740.08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36017.999999999993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7896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-22618.080000000009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 t="s">
        <v>207</v>
      </c>
      <c r="C27" s="13" t="s">
        <v>182</v>
      </c>
      <c r="D27" s="14">
        <v>7896</v>
      </c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7896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7896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7896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5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161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372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1518.1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396</v>
      </c>
      <c r="B7" s="112"/>
      <c r="C7" s="112"/>
      <c r="D7" s="112"/>
      <c r="E7" s="112"/>
      <c r="F7" s="112"/>
      <c r="G7" s="90" t="s">
        <v>395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-160359.93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83799.12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-76560.81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422</v>
      </c>
      <c r="B5" s="112"/>
      <c r="C5" s="112"/>
      <c r="D5" s="112"/>
      <c r="E5" s="112"/>
      <c r="F5" s="112"/>
      <c r="G5" s="90">
        <v>1173.2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321</v>
      </c>
      <c r="B6" s="112"/>
      <c r="C6" s="112"/>
      <c r="D6" s="112"/>
      <c r="E6" s="112"/>
      <c r="F6" s="112"/>
      <c r="G6" s="90" t="s">
        <v>397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-120533.22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(1452.5+27.5)*4.6*12</f>
        <v>81695.999999999985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-38837.220000000016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78"/>
      <c r="O1" s="78"/>
      <c r="P1" s="78"/>
      <c r="Q1" s="78"/>
    </row>
    <row r="2" spans="1:17">
      <c r="A2" s="135" t="s">
        <v>90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100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307</v>
      </c>
      <c r="B5" s="112"/>
      <c r="C5" s="112"/>
      <c r="D5" s="112"/>
      <c r="E5" s="112"/>
      <c r="F5" s="112"/>
      <c r="G5" s="90">
        <v>1028.5999999999999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304</v>
      </c>
      <c r="B6" s="112"/>
      <c r="C6" s="112"/>
      <c r="D6" s="112"/>
      <c r="E6" s="112"/>
      <c r="F6" s="112"/>
      <c r="G6" s="90" t="s">
        <v>305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308</v>
      </c>
      <c r="B7" s="112"/>
      <c r="C7" s="112"/>
      <c r="D7" s="112"/>
      <c r="E7" s="112"/>
      <c r="F7" s="112"/>
      <c r="G7" s="90" t="s">
        <v>306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1981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127804.47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(3356.2+52.3)*4.6*12</f>
        <v>188149.19999999998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125317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0">
        <f>G12+G9-G13</f>
        <v>190636.66999999998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0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192</v>
      </c>
      <c r="I23" s="14">
        <v>16</v>
      </c>
      <c r="J23" s="14">
        <v>17696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40</v>
      </c>
      <c r="J25" s="14">
        <v>37680</v>
      </c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192</v>
      </c>
      <c r="I26" s="14">
        <v>18</v>
      </c>
      <c r="J26" s="14">
        <v>12690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10</v>
      </c>
      <c r="J37" s="14">
        <v>2530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73856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 t="s">
        <v>192</v>
      </c>
      <c r="I53" s="14">
        <v>10</v>
      </c>
      <c r="J53" s="14">
        <v>4750</v>
      </c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8</v>
      </c>
      <c r="J60" s="14">
        <v>3808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8558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6</v>
      </c>
      <c r="J77" s="14">
        <v>2850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8</v>
      </c>
      <c r="J84" s="14">
        <v>3808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 t="s">
        <v>192</v>
      </c>
      <c r="I88" s="14">
        <v>1</v>
      </c>
      <c r="J88" s="14">
        <v>4865</v>
      </c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11523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 t="s">
        <v>192</v>
      </c>
      <c r="I98" s="14">
        <v>2</v>
      </c>
      <c r="J98" s="14">
        <v>960</v>
      </c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 t="s">
        <v>192</v>
      </c>
      <c r="I99" s="14">
        <v>2</v>
      </c>
      <c r="J99" s="14">
        <v>960</v>
      </c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 t="s">
        <v>192</v>
      </c>
      <c r="I100" s="14">
        <v>2</v>
      </c>
      <c r="J100" s="14">
        <v>960</v>
      </c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 t="s">
        <v>192</v>
      </c>
      <c r="I101" s="14">
        <v>2</v>
      </c>
      <c r="J101" s="14">
        <v>960</v>
      </c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 t="s">
        <v>192</v>
      </c>
      <c r="I102" s="14">
        <v>4</v>
      </c>
      <c r="J102" s="14">
        <v>1920</v>
      </c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 t="s">
        <v>192</v>
      </c>
      <c r="I103" s="14">
        <v>2</v>
      </c>
      <c r="J103" s="14">
        <v>960</v>
      </c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 t="s">
        <v>192</v>
      </c>
      <c r="I104" s="14">
        <v>2</v>
      </c>
      <c r="J104" s="14">
        <v>960</v>
      </c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7680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60</v>
      </c>
      <c r="J108" s="75">
        <v>22200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22200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/>
      <c r="I132" s="14">
        <v>2</v>
      </c>
      <c r="J132" s="14">
        <v>1500</v>
      </c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1500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83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125317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125317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163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398</v>
      </c>
      <c r="B5" s="112"/>
      <c r="C5" s="112"/>
      <c r="D5" s="112"/>
      <c r="E5" s="112"/>
      <c r="F5" s="112"/>
      <c r="G5" s="90">
        <v>1180.8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1469.6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-40567.19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81121.919999999984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120141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-79586.270000000019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181</v>
      </c>
      <c r="I25" s="14" t="s">
        <v>204</v>
      </c>
      <c r="J25" s="14">
        <v>30144</v>
      </c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195</v>
      </c>
      <c r="I26" s="14" t="s">
        <v>204</v>
      </c>
      <c r="J26" s="14">
        <v>22560</v>
      </c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 t="s">
        <v>202</v>
      </c>
      <c r="I27" s="14" t="s">
        <v>204</v>
      </c>
      <c r="J27" s="14">
        <v>21056</v>
      </c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195</v>
      </c>
      <c r="I29" s="14" t="s">
        <v>185</v>
      </c>
      <c r="J29" s="14">
        <v>12700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195</v>
      </c>
      <c r="I30" s="14" t="s">
        <v>205</v>
      </c>
      <c r="J30" s="14">
        <v>5889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195</v>
      </c>
      <c r="I36" s="14" t="s">
        <v>190</v>
      </c>
      <c r="J36" s="14">
        <v>15648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195</v>
      </c>
      <c r="I37" s="14" t="s">
        <v>190</v>
      </c>
      <c r="J37" s="14">
        <v>12144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120141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120141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120141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F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379</v>
      </c>
      <c r="B5" s="112"/>
      <c r="C5" s="112"/>
      <c r="D5" s="112"/>
      <c r="E5" s="112"/>
      <c r="F5" s="112"/>
      <c r="G5" s="90">
        <v>1577.3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2490.5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-16412.46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137475.59999999998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25000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96063.139999999985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440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t="24.75">
      <c r="A126" s="11"/>
      <c r="B126" s="73" t="s">
        <v>270</v>
      </c>
      <c r="C126" s="13"/>
      <c r="D126" s="14">
        <v>25000</v>
      </c>
      <c r="E126" s="73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25000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25000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25000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1575.6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1445.5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72887.039999999994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79791.599999999991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152678.63999999998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449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179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332</v>
      </c>
      <c r="B5" s="112"/>
      <c r="C5" s="112"/>
      <c r="D5" s="112"/>
      <c r="E5" s="112"/>
      <c r="F5" s="112"/>
      <c r="G5" s="90">
        <v>541.1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1903.9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399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-339700.14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105095.28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-234604.86000000002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15748031496062992" footer="0.31496062992125984"/>
  <pageSetup paperSize="9" scale="95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166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401</v>
      </c>
      <c r="B5" s="112"/>
      <c r="C5" s="112"/>
      <c r="D5" s="112"/>
      <c r="E5" s="112"/>
      <c r="F5" s="112"/>
      <c r="G5" s="90">
        <v>1525.1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2016.9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318</v>
      </c>
      <c r="B7" s="112"/>
      <c r="C7" s="112"/>
      <c r="D7" s="112"/>
      <c r="E7" s="112"/>
      <c r="F7" s="112"/>
      <c r="G7" s="90" t="s">
        <v>339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400</v>
      </c>
      <c r="B8" s="112"/>
      <c r="C8" s="112"/>
      <c r="D8" s="112"/>
      <c r="E8" s="112"/>
      <c r="F8" s="112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-94295.1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111332.88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120149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-103111.22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196</v>
      </c>
      <c r="I23" s="14" t="s">
        <v>197</v>
      </c>
      <c r="J23" s="14">
        <v>18249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184</v>
      </c>
      <c r="I25" s="14" t="s">
        <v>198</v>
      </c>
      <c r="J25" s="14">
        <v>47100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 t="s">
        <v>186</v>
      </c>
      <c r="I27" s="14" t="s">
        <v>199</v>
      </c>
      <c r="J27" s="14">
        <v>18424</v>
      </c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195</v>
      </c>
      <c r="I29" s="14" t="s">
        <v>200</v>
      </c>
      <c r="J29" s="14">
        <v>12192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195</v>
      </c>
      <c r="I30" s="14" t="s">
        <v>200</v>
      </c>
      <c r="J30" s="14">
        <v>10872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195</v>
      </c>
      <c r="I36" s="14" t="s">
        <v>201</v>
      </c>
      <c r="J36" s="14">
        <v>5216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202</v>
      </c>
      <c r="I37" s="14" t="s">
        <v>203</v>
      </c>
      <c r="J37" s="14">
        <v>8096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120149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120149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120149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167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421</v>
      </c>
      <c r="B5" s="112"/>
      <c r="C5" s="112"/>
      <c r="D5" s="112"/>
      <c r="E5" s="112"/>
      <c r="F5" s="112"/>
      <c r="G5" s="90">
        <v>924.8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403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402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76045.69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(1225.9+211.1)*4.6*12</f>
        <v>79322.399999999994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155368.09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444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/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Q166"/>
  <sheetViews>
    <sheetView topLeftCell="A10"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168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1608.4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404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374</v>
      </c>
      <c r="B7" s="112"/>
      <c r="C7" s="112"/>
      <c r="D7" s="112"/>
      <c r="E7" s="112"/>
      <c r="F7" s="112"/>
      <c r="G7" s="90" t="s">
        <v>405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121071.07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(1974.7+65.8)*4.6*12</f>
        <v>112635.59999999999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130216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103490.66999999998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195</v>
      </c>
      <c r="I25" s="14" t="s">
        <v>198</v>
      </c>
      <c r="J25" s="14">
        <v>47100</v>
      </c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195</v>
      </c>
      <c r="I26" s="14" t="s">
        <v>199</v>
      </c>
      <c r="J26" s="14">
        <v>19740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195</v>
      </c>
      <c r="I29" s="14" t="s">
        <v>200</v>
      </c>
      <c r="J29" s="14">
        <v>12192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195</v>
      </c>
      <c r="I30" s="14" t="s">
        <v>200</v>
      </c>
      <c r="J30" s="14">
        <v>10872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195</v>
      </c>
      <c r="I36" s="14" t="s">
        <v>201</v>
      </c>
      <c r="J36" s="14">
        <v>5216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195</v>
      </c>
      <c r="I37" s="14" t="s">
        <v>203</v>
      </c>
      <c r="J37" s="14">
        <v>8096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103216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t="24.75">
      <c r="A126" s="11"/>
      <c r="B126" s="71"/>
      <c r="C126" s="13"/>
      <c r="D126" s="42"/>
      <c r="E126" s="6" t="s">
        <v>273</v>
      </c>
      <c r="F126" s="14"/>
      <c r="G126" s="14">
        <v>27000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27000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27000</v>
      </c>
      <c r="F151" s="120"/>
      <c r="G151" s="121"/>
      <c r="H151" s="119">
        <f>J149+J139+J129+J124+J116+J112+J105+J92+J68+J43</f>
        <v>103216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130216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60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169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799.7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1162.2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406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407</v>
      </c>
      <c r="B8" s="112"/>
      <c r="C8" s="112"/>
      <c r="D8" s="112"/>
      <c r="E8" s="112"/>
      <c r="F8" s="112"/>
      <c r="G8" s="90">
        <v>1999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-16872.05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64153.440000000002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47281.39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A16" sqref="A16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170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408</v>
      </c>
      <c r="B5" s="112"/>
      <c r="C5" s="112"/>
      <c r="D5" s="112"/>
      <c r="E5" s="112"/>
      <c r="F5" s="112"/>
      <c r="G5" s="90">
        <v>1205.5999999999999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1473.5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10607.5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81337.2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91944.7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444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 hidden="1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 hidden="1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hidden="1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0</v>
      </c>
      <c r="N152" s="83" t="s">
        <v>284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F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171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410</v>
      </c>
      <c r="B5" s="112"/>
      <c r="C5" s="112"/>
      <c r="D5" s="112"/>
      <c r="E5" s="112"/>
      <c r="F5" s="112"/>
      <c r="G5" s="90">
        <v>1844.2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2264.4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337</v>
      </c>
      <c r="B7" s="112"/>
      <c r="C7" s="112"/>
      <c r="D7" s="112"/>
      <c r="E7" s="112"/>
      <c r="F7" s="112"/>
      <c r="G7" s="90" t="s">
        <v>409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-56914.04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124994.88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3948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64132.84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441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/>
      <c r="I52" s="14">
        <v>6</v>
      </c>
      <c r="J52" s="14">
        <v>3948</v>
      </c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3948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3948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3948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8">
    <mergeCell ref="K17:M17"/>
    <mergeCell ref="A1:M1"/>
    <mergeCell ref="A2:M2"/>
    <mergeCell ref="A4:F4"/>
    <mergeCell ref="A5:F5"/>
    <mergeCell ref="A6:F6"/>
    <mergeCell ref="A10:F10"/>
    <mergeCell ref="A11:F11"/>
    <mergeCell ref="A12:F12"/>
    <mergeCell ref="A13:F13"/>
    <mergeCell ref="A14:F14"/>
    <mergeCell ref="A15:F15"/>
    <mergeCell ref="K151:M151"/>
    <mergeCell ref="B152:K152"/>
    <mergeCell ref="A7:F7"/>
    <mergeCell ref="A9:F9"/>
    <mergeCell ref="B151:D151"/>
    <mergeCell ref="E151:G151"/>
    <mergeCell ref="H151:J151"/>
    <mergeCell ref="A8:F8"/>
    <mergeCell ref="B150:D150"/>
    <mergeCell ref="E150:G150"/>
    <mergeCell ref="H150:J150"/>
    <mergeCell ref="K150:M150"/>
    <mergeCell ref="A17:A18"/>
    <mergeCell ref="B17:D17"/>
    <mergeCell ref="E17:G17"/>
    <mergeCell ref="H17:J1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78"/>
      <c r="O1" s="78"/>
      <c r="P1" s="78"/>
      <c r="Q1" s="78"/>
    </row>
    <row r="2" spans="1:17">
      <c r="A2" s="135" t="s">
        <v>90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101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307</v>
      </c>
      <c r="B5" s="112"/>
      <c r="C5" s="112"/>
      <c r="D5" s="112"/>
      <c r="E5" s="112"/>
      <c r="F5" s="112"/>
      <c r="G5" s="87">
        <v>1411.3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4532.3999999999996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309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53049.59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G6*4.6*12</f>
        <v>250188.47999999998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81873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221365.06999999995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192</v>
      </c>
      <c r="I23" s="14">
        <v>10</v>
      </c>
      <c r="J23" s="14">
        <v>11060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8</v>
      </c>
      <c r="J29" s="14">
        <v>4064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10</v>
      </c>
      <c r="J36" s="14">
        <v>3260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18384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 t="s">
        <v>192</v>
      </c>
      <c r="I50" s="14">
        <v>12</v>
      </c>
      <c r="J50" s="14">
        <v>8844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192</v>
      </c>
      <c r="I54" s="14">
        <v>10</v>
      </c>
      <c r="J54" s="14">
        <v>4330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/>
      <c r="C60" s="13"/>
      <c r="D60" s="14"/>
      <c r="E60" s="14"/>
      <c r="F60" s="14"/>
      <c r="G60" s="14"/>
      <c r="H60" s="14" t="s">
        <v>192</v>
      </c>
      <c r="I60" s="14">
        <v>10</v>
      </c>
      <c r="J60" s="14">
        <v>4760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17934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 t="s">
        <v>192</v>
      </c>
      <c r="I73" s="14">
        <v>20</v>
      </c>
      <c r="J73" s="14">
        <v>17760</v>
      </c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192</v>
      </c>
      <c r="I77" s="14">
        <v>6</v>
      </c>
      <c r="J77" s="14">
        <v>2850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192</v>
      </c>
      <c r="I84" s="14">
        <v>10</v>
      </c>
      <c r="J84" s="14">
        <v>4760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24</v>
      </c>
      <c r="B88" s="12"/>
      <c r="C88" s="13"/>
      <c r="D88" s="14"/>
      <c r="E88" s="14"/>
      <c r="F88" s="14"/>
      <c r="G88" s="14"/>
      <c r="H88" s="14" t="s">
        <v>192</v>
      </c>
      <c r="I88" s="14">
        <v>1</v>
      </c>
      <c r="J88" s="14">
        <v>4865</v>
      </c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30235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192</v>
      </c>
      <c r="I95" s="14">
        <v>6</v>
      </c>
      <c r="J95" s="14">
        <v>5640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/>
      <c r="D98" s="14"/>
      <c r="E98" s="14"/>
      <c r="F98" s="14"/>
      <c r="G98" s="14"/>
      <c r="H98" s="14"/>
      <c r="I98" s="14">
        <v>1</v>
      </c>
      <c r="J98" s="14">
        <v>480</v>
      </c>
      <c r="K98" s="14"/>
      <c r="L98" s="14"/>
      <c r="M98" s="14"/>
      <c r="N98" s="1"/>
      <c r="O98" s="1"/>
      <c r="P98" s="1"/>
      <c r="Q98" s="1"/>
    </row>
    <row r="99" spans="1:17">
      <c r="A99" s="42" t="s">
        <v>91</v>
      </c>
      <c r="B99" s="12"/>
      <c r="C99" s="13"/>
      <c r="D99" s="14"/>
      <c r="E99" s="14"/>
      <c r="F99" s="14"/>
      <c r="G99" s="14"/>
      <c r="H99" s="14"/>
      <c r="I99" s="14">
        <v>1</v>
      </c>
      <c r="J99" s="14">
        <v>480</v>
      </c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/>
      <c r="C100" s="13"/>
      <c r="D100" s="14"/>
      <c r="E100" s="14"/>
      <c r="F100" s="14"/>
      <c r="G100" s="14"/>
      <c r="H100" s="14"/>
      <c r="I100" s="14">
        <v>2</v>
      </c>
      <c r="J100" s="14">
        <v>960</v>
      </c>
      <c r="K100" s="14"/>
      <c r="L100" s="14"/>
      <c r="M100" s="14"/>
      <c r="N100" s="1"/>
      <c r="O100" s="1"/>
      <c r="P100" s="1"/>
      <c r="Q100" s="1"/>
    </row>
    <row r="101" spans="1:17">
      <c r="A101" s="42" t="s">
        <v>36</v>
      </c>
      <c r="B101" s="12"/>
      <c r="C101" s="13"/>
      <c r="D101" s="14"/>
      <c r="E101" s="14"/>
      <c r="F101" s="14"/>
      <c r="G101" s="14"/>
      <c r="H101" s="14"/>
      <c r="I101" s="14">
        <v>2</v>
      </c>
      <c r="J101" s="14">
        <v>960</v>
      </c>
      <c r="K101" s="14"/>
      <c r="L101" s="14"/>
      <c r="M101" s="14"/>
      <c r="N101" s="1"/>
      <c r="O101" s="1"/>
      <c r="P101" s="1"/>
      <c r="Q101" s="1"/>
    </row>
    <row r="102" spans="1:17">
      <c r="A102" s="42" t="s">
        <v>37</v>
      </c>
      <c r="B102" s="12"/>
      <c r="C102" s="13"/>
      <c r="D102" s="14"/>
      <c r="E102" s="14"/>
      <c r="F102" s="14"/>
      <c r="G102" s="14"/>
      <c r="H102" s="14"/>
      <c r="I102" s="14">
        <v>2</v>
      </c>
      <c r="J102" s="14">
        <v>960</v>
      </c>
      <c r="K102" s="14"/>
      <c r="L102" s="14"/>
      <c r="M102" s="14"/>
      <c r="N102" s="1"/>
      <c r="O102" s="1"/>
      <c r="P102" s="1"/>
      <c r="Q102" s="1"/>
    </row>
    <row r="103" spans="1:17">
      <c r="A103" s="42" t="s">
        <v>38</v>
      </c>
      <c r="B103" s="12"/>
      <c r="C103" s="13"/>
      <c r="D103" s="14"/>
      <c r="E103" s="14"/>
      <c r="F103" s="14"/>
      <c r="G103" s="14"/>
      <c r="H103" s="14"/>
      <c r="I103" s="14">
        <v>2</v>
      </c>
      <c r="J103" s="14">
        <v>960</v>
      </c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/>
      <c r="D104" s="14"/>
      <c r="E104" s="14"/>
      <c r="F104" s="14"/>
      <c r="G104" s="14"/>
      <c r="H104" s="14"/>
      <c r="I104" s="14">
        <v>2</v>
      </c>
      <c r="J104" s="14">
        <v>960</v>
      </c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11400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/>
      <c r="F109" s="14">
        <v>8</v>
      </c>
      <c r="G109" s="14">
        <v>3920</v>
      </c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3920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3920</v>
      </c>
      <c r="F151" s="120"/>
      <c r="G151" s="121"/>
      <c r="H151" s="119">
        <f>J149+J139+J129+J124+J116+J112+J105+J92+J68+J43</f>
        <v>77953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81873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5748031496062992" bottom="0.19685039370078741" header="0.31496062992125984" footer="0.31496062992125984"/>
  <pageSetup paperSize="9" scale="95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F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1141.5999999999999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411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-5107.76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(1859+148.2)*4.6*12</f>
        <v>110797.43999999999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5430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100259.68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442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6"/>
      <c r="H36" s="6" t="s">
        <v>195</v>
      </c>
      <c r="I36" s="14" t="s">
        <v>188</v>
      </c>
      <c r="J36" s="14">
        <v>3912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6"/>
      <c r="H37" s="6" t="s">
        <v>195</v>
      </c>
      <c r="I37" s="14" t="s">
        <v>189</v>
      </c>
      <c r="J37" s="14">
        <v>1518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5430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5430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5430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F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173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100">
        <v>1181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412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353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47093.88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(1761.1+328.6)*4.6*12</f>
        <v>115351.43999999999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14000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148445.31999999998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441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 t="s">
        <v>275</v>
      </c>
      <c r="F131" s="14"/>
      <c r="G131" s="14">
        <v>7000</v>
      </c>
      <c r="H131" s="14" t="s">
        <v>274</v>
      </c>
      <c r="I131" s="14"/>
      <c r="J131" s="14">
        <v>7000</v>
      </c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7000</v>
      </c>
      <c r="H139" s="59"/>
      <c r="I139" s="59"/>
      <c r="J139" s="59">
        <f>SUM(J131:J138)</f>
        <v>7000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7000</v>
      </c>
      <c r="F151" s="120"/>
      <c r="G151" s="121"/>
      <c r="H151" s="119">
        <f>J149+J139+J129+J124+J116+J112+J105+J92+J68+J43</f>
        <v>7000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14000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15" sqref="G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174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1274.0999999999999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413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415</v>
      </c>
      <c r="B7" s="112"/>
      <c r="C7" s="112"/>
      <c r="D7" s="112"/>
      <c r="E7" s="112"/>
      <c r="F7" s="112"/>
      <c r="G7" s="90" t="s">
        <v>414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-71089.17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(1827.5+279.6)*4.6*12</f>
        <v>116311.91999999998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1956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43266.749999999985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2" t="s">
        <v>436</v>
      </c>
      <c r="B15" s="112"/>
      <c r="C15" s="112"/>
      <c r="D15" s="112"/>
      <c r="E15" s="112"/>
      <c r="F15" s="112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181</v>
      </c>
      <c r="I36" s="14">
        <v>6</v>
      </c>
      <c r="J36" s="14">
        <v>1956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1956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1956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1956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176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957.5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416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417</v>
      </c>
      <c r="B7" s="112"/>
      <c r="C7" s="112"/>
      <c r="D7" s="112"/>
      <c r="E7" s="112"/>
      <c r="F7" s="112"/>
      <c r="G7" s="90" t="s">
        <v>402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58239.11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(1221.2+444.7)*4.6*12</f>
        <v>91957.68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326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149870.78999999998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 t="s">
        <v>192</v>
      </c>
      <c r="I85" s="14">
        <v>1</v>
      </c>
      <c r="J85" s="14">
        <v>326</v>
      </c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326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326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326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175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1481.9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2454.1999999999998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417</v>
      </c>
      <c r="B7" s="112"/>
      <c r="C7" s="112"/>
      <c r="D7" s="112"/>
      <c r="E7" s="112"/>
      <c r="F7" s="112"/>
      <c r="G7" s="90" t="s">
        <v>367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-5251.8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G6*4.6*12</f>
        <v>135471.83999999997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6345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6">
        <f>G12+G9-G13</f>
        <v>123875.03999999996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181</v>
      </c>
      <c r="I26" s="14">
        <v>9</v>
      </c>
      <c r="J26" s="14">
        <v>6345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6345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6345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6345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177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1210.2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347</v>
      </c>
      <c r="B6" s="112"/>
      <c r="C6" s="112"/>
      <c r="D6" s="112"/>
      <c r="E6" s="112"/>
      <c r="F6" s="112"/>
      <c r="G6" s="90" t="s">
        <v>418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419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-207342.36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6">
        <f>(1396.6+86.1)*4.6*12</f>
        <v>81845.039999999979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6">
        <f>M152</f>
        <v>72065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6">
        <f>G12+G9-G13</f>
        <v>-197562.32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181</v>
      </c>
      <c r="C25" s="13" t="s">
        <v>182</v>
      </c>
      <c r="D25" s="14">
        <v>9348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181</v>
      </c>
      <c r="C29" s="13" t="s">
        <v>183</v>
      </c>
      <c r="D29" s="14">
        <v>4064</v>
      </c>
      <c r="E29" s="14"/>
      <c r="F29" s="14"/>
      <c r="G29" s="14"/>
      <c r="H29" s="14" t="s">
        <v>184</v>
      </c>
      <c r="I29" s="14" t="s">
        <v>185</v>
      </c>
      <c r="J29" s="14">
        <v>12700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 t="s">
        <v>181</v>
      </c>
      <c r="C30" s="13">
        <v>2</v>
      </c>
      <c r="D30" s="14">
        <v>5936</v>
      </c>
      <c r="E30" s="14"/>
      <c r="F30" s="14"/>
      <c r="G30" s="14"/>
      <c r="H30" s="14" t="s">
        <v>186</v>
      </c>
      <c r="I30" s="14" t="s">
        <v>187</v>
      </c>
      <c r="J30" s="14">
        <v>6795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181</v>
      </c>
      <c r="C36" s="13" t="s">
        <v>188</v>
      </c>
      <c r="D36" s="14">
        <v>3912</v>
      </c>
      <c r="E36" s="14"/>
      <c r="F36" s="14"/>
      <c r="G36" s="14"/>
      <c r="H36" s="14" t="s">
        <v>181</v>
      </c>
      <c r="I36" s="14" t="s">
        <v>190</v>
      </c>
      <c r="J36" s="14">
        <v>15648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181</v>
      </c>
      <c r="C37" s="13" t="s">
        <v>189</v>
      </c>
      <c r="D37" s="14">
        <v>1518</v>
      </c>
      <c r="E37" s="14"/>
      <c r="F37" s="14"/>
      <c r="G37" s="14"/>
      <c r="H37" s="14" t="s">
        <v>181</v>
      </c>
      <c r="I37" s="14" t="s">
        <v>190</v>
      </c>
      <c r="J37" s="14">
        <v>12144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24778</v>
      </c>
      <c r="E43" s="20"/>
      <c r="F43" s="20"/>
      <c r="G43" s="20">
        <f>SUM(G20:G42)</f>
        <v>0</v>
      </c>
      <c r="H43" s="20"/>
      <c r="I43" s="20"/>
      <c r="J43" s="20">
        <f>SUM(J20:J42)</f>
        <v>47287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24778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47287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72065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P10" sqref="P1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178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281</v>
      </c>
      <c r="B5" s="112"/>
      <c r="C5" s="112"/>
      <c r="D5" s="112"/>
      <c r="E5" s="112"/>
      <c r="F5" s="112"/>
      <c r="G5" s="90">
        <v>1205.5999999999999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283</v>
      </c>
      <c r="B6" s="112"/>
      <c r="C6" s="112"/>
      <c r="D6" s="112"/>
      <c r="E6" s="112"/>
      <c r="F6" s="112"/>
      <c r="G6" s="90">
        <v>1479.5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420</v>
      </c>
      <c r="B7" s="112"/>
      <c r="C7" s="112"/>
      <c r="D7" s="112"/>
      <c r="E7" s="112"/>
      <c r="F7" s="112"/>
      <c r="G7" s="90" t="s">
        <v>365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-143957.59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2">
        <f>G6*4.6*12</f>
        <v>81668.399999999994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25391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36" t="s">
        <v>285</v>
      </c>
      <c r="B14" s="136"/>
      <c r="C14" s="136"/>
      <c r="D14" s="136"/>
      <c r="E14" s="136"/>
      <c r="F14" s="136"/>
      <c r="G14" s="92">
        <f>G12+G9-G13</f>
        <v>-87680.19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184</v>
      </c>
      <c r="I29" s="14" t="s">
        <v>191</v>
      </c>
      <c r="J29" s="14">
        <v>7112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186</v>
      </c>
      <c r="I30" s="14" t="s">
        <v>183</v>
      </c>
      <c r="J30" s="14">
        <v>3624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 t="s">
        <v>193</v>
      </c>
      <c r="J36" s="14">
        <v>7824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 t="s">
        <v>194</v>
      </c>
      <c r="J37" s="14">
        <v>6831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25391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0</v>
      </c>
      <c r="F151" s="120"/>
      <c r="G151" s="121"/>
      <c r="H151" s="119">
        <f>J149+J139+J129+J124+J116+J112+J105+J92+J68+J43</f>
        <v>25391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25391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5">
    <filterColumn colId="0"/>
    <filterColumn colId="13"/>
  </autoFilter>
  <mergeCells count="27"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5" sqref="A15:XFD1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8"/>
      <c r="O1" s="78"/>
      <c r="P1" s="78"/>
      <c r="Q1" s="78"/>
    </row>
    <row r="2" spans="1:17">
      <c r="A2" s="125" t="s">
        <v>90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112" t="s">
        <v>102</v>
      </c>
      <c r="B4" s="112"/>
      <c r="C4" s="112"/>
      <c r="D4" s="112"/>
      <c r="E4" s="112"/>
      <c r="F4" s="112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112" t="s">
        <v>430</v>
      </c>
      <c r="B5" s="112"/>
      <c r="C5" s="112"/>
      <c r="D5" s="112"/>
      <c r="E5" s="112"/>
      <c r="F5" s="112"/>
      <c r="G5" s="90">
        <v>1360.2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112" t="s">
        <v>354</v>
      </c>
      <c r="B6" s="112"/>
      <c r="C6" s="112"/>
      <c r="D6" s="112"/>
      <c r="E6" s="112"/>
      <c r="F6" s="112"/>
      <c r="G6" s="90">
        <v>4420.1000000000004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112" t="s">
        <v>295</v>
      </c>
      <c r="B7" s="112"/>
      <c r="C7" s="112"/>
      <c r="D7" s="112"/>
      <c r="E7" s="112"/>
      <c r="F7" s="112"/>
      <c r="G7" s="90" t="s">
        <v>309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112" t="s">
        <v>297</v>
      </c>
      <c r="B8" s="112"/>
      <c r="C8" s="112"/>
      <c r="D8" s="112"/>
      <c r="E8" s="112"/>
      <c r="F8" s="112"/>
      <c r="G8" s="90">
        <v>1977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112" t="s">
        <v>282</v>
      </c>
      <c r="B9" s="112"/>
      <c r="C9" s="112"/>
      <c r="D9" s="112"/>
      <c r="E9" s="112"/>
      <c r="F9" s="112"/>
      <c r="G9" s="90">
        <v>115406.8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112" t="s">
        <v>88</v>
      </c>
      <c r="B10" s="112"/>
      <c r="C10" s="112"/>
      <c r="D10" s="112"/>
      <c r="E10" s="112"/>
      <c r="F10" s="112"/>
      <c r="G10" s="90"/>
      <c r="H10" s="78"/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112" t="s">
        <v>89</v>
      </c>
      <c r="B11" s="112"/>
      <c r="C11" s="112"/>
      <c r="D11" s="112"/>
      <c r="E11" s="112"/>
      <c r="F11" s="112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112" t="s">
        <v>432</v>
      </c>
      <c r="B12" s="112"/>
      <c r="C12" s="112"/>
      <c r="D12" s="112"/>
      <c r="E12" s="112"/>
      <c r="F12" s="112"/>
      <c r="G12" s="90">
        <f>G6*4.6*12</f>
        <v>243989.52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112" t="s">
        <v>53</v>
      </c>
      <c r="B13" s="112"/>
      <c r="C13" s="112"/>
      <c r="D13" s="112"/>
      <c r="E13" s="112"/>
      <c r="F13" s="112"/>
      <c r="G13" s="92">
        <f>M152</f>
        <v>76598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112" t="s">
        <v>285</v>
      </c>
      <c r="B14" s="112"/>
      <c r="C14" s="112"/>
      <c r="D14" s="112"/>
      <c r="E14" s="112"/>
      <c r="F14" s="112"/>
      <c r="G14" s="92">
        <f>G12+G9-G13</f>
        <v>282798.32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126" t="s">
        <v>1</v>
      </c>
      <c r="B17" s="128" t="s">
        <v>54</v>
      </c>
      <c r="C17" s="129"/>
      <c r="D17" s="130"/>
      <c r="E17" s="131" t="s">
        <v>55</v>
      </c>
      <c r="F17" s="129"/>
      <c r="G17" s="130"/>
      <c r="H17" s="131" t="s">
        <v>56</v>
      </c>
      <c r="I17" s="129"/>
      <c r="J17" s="130"/>
      <c r="K17" s="131" t="s">
        <v>57</v>
      </c>
      <c r="L17" s="129"/>
      <c r="M17" s="130"/>
      <c r="N17" s="1"/>
      <c r="O17" s="1"/>
      <c r="P17" s="1"/>
      <c r="Q17" s="1"/>
    </row>
    <row r="18" spans="1:17" ht="24.75">
      <c r="A18" s="127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83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192</v>
      </c>
      <c r="I25" s="14">
        <v>12</v>
      </c>
      <c r="J25" s="14">
        <v>11304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192</v>
      </c>
      <c r="I29" s="14">
        <v>16</v>
      </c>
      <c r="J29" s="14">
        <v>8128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192</v>
      </c>
      <c r="I36" s="14">
        <v>20</v>
      </c>
      <c r="J36" s="14">
        <v>6520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192</v>
      </c>
      <c r="I37" s="14">
        <v>20</v>
      </c>
      <c r="J37" s="14">
        <v>5060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31012</v>
      </c>
      <c r="K43" s="20"/>
      <c r="L43" s="20"/>
      <c r="M43" s="20">
        <f>SUM(M20:M42)</f>
        <v>0</v>
      </c>
      <c r="N43" s="83" t="s">
        <v>284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 t="s">
        <v>192</v>
      </c>
      <c r="F48" s="14">
        <v>20</v>
      </c>
      <c r="G48" s="14">
        <v>17760</v>
      </c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 t="s">
        <v>192</v>
      </c>
      <c r="F61" s="14">
        <v>10</v>
      </c>
      <c r="G61" s="14">
        <v>3260</v>
      </c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21020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284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 t="s">
        <v>192</v>
      </c>
      <c r="F73" s="14">
        <v>12</v>
      </c>
      <c r="G73" s="14">
        <v>10656</v>
      </c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 t="s">
        <v>192</v>
      </c>
      <c r="F84" s="14">
        <v>10</v>
      </c>
      <c r="G84" s="14">
        <v>4760</v>
      </c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15416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284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91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284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252</v>
      </c>
      <c r="I108" s="14">
        <v>20</v>
      </c>
      <c r="J108" s="14">
        <v>7400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7400</v>
      </c>
      <c r="K112" s="55"/>
      <c r="L112" s="55"/>
      <c r="M112" s="55">
        <f>SUM(M107:M111)</f>
        <v>0</v>
      </c>
      <c r="N112" s="83" t="s">
        <v>284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284</v>
      </c>
      <c r="O116" s="1"/>
      <c r="P116" s="1"/>
      <c r="Q116" s="1"/>
    </row>
    <row r="117" spans="1:17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5</v>
      </c>
      <c r="G121" s="14">
        <v>1750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1750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284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284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284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284</v>
      </c>
      <c r="O149" s="1"/>
      <c r="P149" s="1"/>
      <c r="Q149" s="1"/>
    </row>
    <row r="150" spans="1:17" ht="24.75" hidden="1" customHeight="1">
      <c r="A150" s="66" t="s">
        <v>58</v>
      </c>
      <c r="B150" s="122" t="s">
        <v>84</v>
      </c>
      <c r="C150" s="123"/>
      <c r="D150" s="124"/>
      <c r="E150" s="116" t="s">
        <v>85</v>
      </c>
      <c r="F150" s="117"/>
      <c r="G150" s="118"/>
      <c r="H150" s="116" t="s">
        <v>86</v>
      </c>
      <c r="I150" s="117"/>
      <c r="J150" s="118"/>
      <c r="K150" s="116" t="s">
        <v>87</v>
      </c>
      <c r="L150" s="117"/>
      <c r="M150" s="118"/>
      <c r="N150" s="1"/>
      <c r="O150" s="1"/>
      <c r="P150" s="1"/>
      <c r="Q150" s="1"/>
    </row>
    <row r="151" spans="1:17" ht="24.75">
      <c r="A151" s="67" t="s">
        <v>59</v>
      </c>
      <c r="B151" s="119">
        <f>D149+D139+D129+D124+D116+D112+D105+D92+D68+D43</f>
        <v>0</v>
      </c>
      <c r="C151" s="120"/>
      <c r="D151" s="121"/>
      <c r="E151" s="119">
        <f>G149+G139+G129+G124+G116+G112+G105+G92+G68+G43</f>
        <v>38186</v>
      </c>
      <c r="F151" s="120"/>
      <c r="G151" s="121"/>
      <c r="H151" s="119">
        <f>J149+J139+J129+J124+J116+J112+J105+J92+J68+J43</f>
        <v>38412</v>
      </c>
      <c r="I151" s="120"/>
      <c r="J151" s="121"/>
      <c r="K151" s="119">
        <f>M149+M139+M129+M124+M116+M112+M105+M92+M68+M43</f>
        <v>0</v>
      </c>
      <c r="L151" s="120"/>
      <c r="M151" s="121"/>
      <c r="N151" s="83" t="s">
        <v>284</v>
      </c>
      <c r="O151" s="1"/>
      <c r="P151" s="1"/>
      <c r="Q151" s="1"/>
    </row>
    <row r="152" spans="1:17" ht="15.75" thickBot="1">
      <c r="A152" s="41" t="s">
        <v>60</v>
      </c>
      <c r="B152" s="113"/>
      <c r="C152" s="114"/>
      <c r="D152" s="114"/>
      <c r="E152" s="114"/>
      <c r="F152" s="114"/>
      <c r="G152" s="114"/>
      <c r="H152" s="114"/>
      <c r="I152" s="114"/>
      <c r="J152" s="114"/>
      <c r="K152" s="115"/>
      <c r="L152" s="76"/>
      <c r="M152" s="85">
        <f>K151+H151+E151+B151</f>
        <v>76598</v>
      </c>
      <c r="N152" s="83" t="s">
        <v>284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B151:D151"/>
    <mergeCell ref="E151:G151"/>
    <mergeCell ref="H151:J151"/>
    <mergeCell ref="K151:M151"/>
    <mergeCell ref="B152:K152"/>
    <mergeCell ref="A14:F14"/>
    <mergeCell ref="A9:F9"/>
    <mergeCell ref="A10:F10"/>
    <mergeCell ref="A11:F11"/>
    <mergeCell ref="A12:F12"/>
    <mergeCell ref="A13:F13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7:F7"/>
    <mergeCell ref="A8:F8"/>
    <mergeCell ref="A1:M1"/>
    <mergeCell ref="A2:M2"/>
    <mergeCell ref="A4:F4"/>
    <mergeCell ref="A5:F5"/>
    <mergeCell ref="A6:F6"/>
  </mergeCells>
  <pageMargins left="0.59055118110236227" right="0.15748031496062992" top="0.19685039370078741" bottom="0.15748031496062992" header="0.31496062992125984" footer="0.31496062992125984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86</vt:i4>
      </vt:variant>
    </vt:vector>
  </HeadingPairs>
  <TitlesOfParts>
    <vt:vector size="86" baseType="lpstr">
      <vt:lpstr>10-1</vt:lpstr>
      <vt:lpstr>10-3</vt:lpstr>
      <vt:lpstr>10-4</vt:lpstr>
      <vt:lpstr>10-5</vt:lpstr>
      <vt:lpstr>10-6</vt:lpstr>
      <vt:lpstr>10-7</vt:lpstr>
      <vt:lpstr>10-7а</vt:lpstr>
      <vt:lpstr>10-8</vt:lpstr>
      <vt:lpstr>10-9</vt:lpstr>
      <vt:lpstr>10-10</vt:lpstr>
      <vt:lpstr>10-11</vt:lpstr>
      <vt:lpstr>10-28</vt:lpstr>
      <vt:lpstr>10-30</vt:lpstr>
      <vt:lpstr>10-35</vt:lpstr>
      <vt:lpstr>10-38</vt:lpstr>
      <vt:lpstr>10-40</vt:lpstr>
      <vt:lpstr>Строителей 1</vt:lpstr>
      <vt:lpstr>Строителей 2</vt:lpstr>
      <vt:lpstr>Строителей 3</vt:lpstr>
      <vt:lpstr>Строителей 4</vt:lpstr>
      <vt:lpstr>Строителей  5</vt:lpstr>
      <vt:lpstr>Строителей  6</vt:lpstr>
      <vt:lpstr>Строителей 8</vt:lpstr>
      <vt:lpstr>Строителей 9</vt:lpstr>
      <vt:lpstr>Строителей 10</vt:lpstr>
      <vt:lpstr>Строителей 11</vt:lpstr>
      <vt:lpstr>Строителей 13</vt:lpstr>
      <vt:lpstr>Строителей 15</vt:lpstr>
      <vt:lpstr>Строителей 16</vt:lpstr>
      <vt:lpstr>Строителей 17</vt:lpstr>
      <vt:lpstr>Строителей 18</vt:lpstr>
      <vt:lpstr>Строителей 20</vt:lpstr>
      <vt:lpstr>Строителей 22</vt:lpstr>
      <vt:lpstr>Монтажнимков 6</vt:lpstr>
      <vt:lpstr>Монтажников 7</vt:lpstr>
      <vt:lpstr>Монтажников 8</vt:lpstr>
      <vt:lpstr>Монтажников 10</vt:lpstr>
      <vt:lpstr>Медведева 2</vt:lpstr>
      <vt:lpstr>Медведева 2А</vt:lpstr>
      <vt:lpstr>Медведева 4 </vt:lpstr>
      <vt:lpstr>Медведева 6</vt:lpstr>
      <vt:lpstr>Культуры 1</vt:lpstr>
      <vt:lpstr>Культуры 2</vt:lpstr>
      <vt:lpstr>Культуры 3</vt:lpstr>
      <vt:lpstr>Культуры 4</vt:lpstr>
      <vt:lpstr>Культуры 4 а</vt:lpstr>
      <vt:lpstr>Культуры 7</vt:lpstr>
      <vt:lpstr>Культуры 8</vt:lpstr>
      <vt:lpstr>Культуры 8а</vt:lpstr>
      <vt:lpstr>Культуры 9</vt:lpstr>
      <vt:lpstr>Культуры 10</vt:lpstr>
      <vt:lpstr>Культуры 12</vt:lpstr>
      <vt:lpstr>Культуры 14</vt:lpstr>
      <vt:lpstr>Крупской 1</vt:lpstr>
      <vt:lpstr>Крупской2</vt:lpstr>
      <vt:lpstr>Крупской 6</vt:lpstr>
      <vt:lpstr>Крупской 8</vt:lpstr>
      <vt:lpstr>Крупской 10</vt:lpstr>
      <vt:lpstr>Крупской 12</vt:lpstr>
      <vt:lpstr>Крупской 14</vt:lpstr>
      <vt:lpstr>Крупской 18</vt:lpstr>
      <vt:lpstr>Чайковского 2</vt:lpstr>
      <vt:lpstr>Чайковского 4</vt:lpstr>
      <vt:lpstr>Чайковского 6</vt:lpstr>
      <vt:lpstr>Чайковского 8</vt:lpstr>
      <vt:lpstr>Чайковского 10</vt:lpstr>
      <vt:lpstr>Чайковского 12</vt:lpstr>
      <vt:lpstr>Чайковского 14</vt:lpstr>
      <vt:lpstr>Чайковского 16</vt:lpstr>
      <vt:lpstr>Чайковского 18</vt:lpstr>
      <vt:lpstr>Чайковского 20</vt:lpstr>
      <vt:lpstr>Энергетиков 1</vt:lpstr>
      <vt:lpstr>Энергетиков 1А</vt:lpstr>
      <vt:lpstr>Энергетиков 3</vt:lpstr>
      <vt:lpstr>Энергетиков 5</vt:lpstr>
      <vt:lpstr>Энергетиков 7</vt:lpstr>
      <vt:lpstr>Энергетиков 8А</vt:lpstr>
      <vt:lpstr>Энергетиков 9</vt:lpstr>
      <vt:lpstr>Энергетиков 12</vt:lpstr>
      <vt:lpstr>Энергетиков 13</vt:lpstr>
      <vt:lpstr>Энергетиков 14</vt:lpstr>
      <vt:lpstr>Энергетиков 22</vt:lpstr>
      <vt:lpstr>Энергетиков 24</vt:lpstr>
      <vt:lpstr>Энергетиков 24А</vt:lpstr>
      <vt:lpstr>Энергетиков 30</vt:lpstr>
      <vt:lpstr>Энергетиков 32</vt:lpstr>
    </vt:vector>
  </TitlesOfParts>
  <Company>DG Win&amp;Soft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Секретарь</dc:creator>
  <cp:lastModifiedBy>Шишкин</cp:lastModifiedBy>
  <cp:lastPrinted>2018-03-16T10:12:13Z</cp:lastPrinted>
  <dcterms:created xsi:type="dcterms:W3CDTF">2017-11-24T08:41:25Z</dcterms:created>
  <dcterms:modified xsi:type="dcterms:W3CDTF">2018-03-19T10:58:44Z</dcterms:modified>
</cp:coreProperties>
</file>